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/>
  </bookViews>
  <sheets>
    <sheet name="розы Kordes" sheetId="1" r:id="rId1"/>
  </sheets>
  <definedNames>
    <definedName name="_xlnm._FilterDatabase" localSheetId="0" hidden="1">'розы Kordes'!$A$17:$I$220</definedName>
    <definedName name="_xlnm.Print_Area" localSheetId="0">'розы Kordes'!$A$1:$L$220</definedName>
  </definedNames>
  <calcPr calcId="162913"/>
</workbook>
</file>

<file path=xl/calcChain.xml><?xml version="1.0" encoding="utf-8"?>
<calcChain xmlns="http://schemas.openxmlformats.org/spreadsheetml/2006/main">
  <c r="L220" i="1" l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0" i="1"/>
  <c r="L159" i="1"/>
  <c r="L158" i="1"/>
  <c r="L157" i="1"/>
  <c r="L156" i="1"/>
  <c r="L154" i="1"/>
  <c r="L153" i="1"/>
  <c r="L152" i="1"/>
  <c r="L151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18" i="1"/>
  <c r="L117" i="1"/>
  <c r="L116" i="1"/>
  <c r="L115" i="1"/>
  <c r="L113" i="1"/>
  <c r="L112" i="1"/>
  <c r="L111" i="1"/>
  <c r="L110" i="1"/>
  <c r="L109" i="1"/>
  <c r="L108" i="1"/>
  <c r="L107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2" i="1"/>
  <c r="L71" i="1"/>
  <c r="L70" i="1"/>
  <c r="L69" i="1"/>
  <c r="L68" i="1"/>
  <c r="L67" i="1"/>
  <c r="L66" i="1"/>
  <c r="L64" i="1"/>
  <c r="L63" i="1"/>
  <c r="L62" i="1"/>
  <c r="L61" i="1"/>
  <c r="L60" i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G177" i="1" l="1"/>
  <c r="G220" i="1" l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5" i="1"/>
  <c r="G174" i="1"/>
  <c r="G173" i="1"/>
  <c r="G170" i="1"/>
  <c r="G169" i="1"/>
  <c r="G168" i="1"/>
  <c r="G167" i="1"/>
  <c r="G166" i="1"/>
  <c r="G165" i="1"/>
  <c r="G164" i="1"/>
  <c r="G163" i="1"/>
  <c r="G162" i="1"/>
  <c r="G160" i="1"/>
  <c r="G159" i="1"/>
  <c r="G158" i="1"/>
  <c r="G157" i="1"/>
  <c r="G156" i="1"/>
  <c r="G153" i="1"/>
  <c r="G152" i="1"/>
  <c r="G149" i="1"/>
  <c r="G148" i="1"/>
  <c r="G146" i="1"/>
  <c r="G145" i="1"/>
  <c r="G144" i="1"/>
  <c r="G143" i="1"/>
  <c r="G140" i="1"/>
  <c r="G139" i="1"/>
  <c r="G137" i="1"/>
  <c r="G136" i="1"/>
  <c r="G135" i="1"/>
  <c r="G134" i="1"/>
  <c r="G133" i="1"/>
  <c r="G131" i="1"/>
  <c r="G130" i="1"/>
  <c r="G129" i="1"/>
  <c r="G128" i="1"/>
  <c r="G127" i="1"/>
  <c r="G126" i="1"/>
  <c r="G125" i="1"/>
  <c r="G123" i="1"/>
  <c r="G121" i="1"/>
</calcChain>
</file>

<file path=xl/sharedStrings.xml><?xml version="1.0" encoding="utf-8"?>
<sst xmlns="http://schemas.openxmlformats.org/spreadsheetml/2006/main" count="1163" uniqueCount="335">
  <si>
    <t>Латинское наименование</t>
  </si>
  <si>
    <t>Наименование товара</t>
  </si>
  <si>
    <t>V</t>
  </si>
  <si>
    <t>ADR</t>
  </si>
  <si>
    <t>Роза флорибунда Априкола</t>
  </si>
  <si>
    <t>Роза флорибунда Бад Бирнбах</t>
  </si>
  <si>
    <t>Роза флорибунда Блэк Форрест</t>
  </si>
  <si>
    <t>Роза почвопокровная Диамант</t>
  </si>
  <si>
    <t>Роза флорибунда Фортуна</t>
  </si>
  <si>
    <t>Роза парковая Гартнерфрёйд</t>
  </si>
  <si>
    <t>Роза флорибунда Макси Вита</t>
  </si>
  <si>
    <t>Роза флорибунда Плантен Ун Блумен</t>
  </si>
  <si>
    <t>Роза флорибунда Солеро</t>
  </si>
  <si>
    <t>Роза парковая Карамелла</t>
  </si>
  <si>
    <t>Роза парковая Синдирелла</t>
  </si>
  <si>
    <t>Роза флорибунда Космос</t>
  </si>
  <si>
    <t>Роза флорибунда Братья Гримм</t>
  </si>
  <si>
    <t>Роза парковая Ля Вилья Котта</t>
  </si>
  <si>
    <t>Роза флорибунда Мархензаубер</t>
  </si>
  <si>
    <t>Роза флорибунда Аут Оф Розенхайм</t>
  </si>
  <si>
    <t>Роза флорибунда Помпонелла</t>
  </si>
  <si>
    <t>Роза флорибунда Розенфасцинэйшн</t>
  </si>
  <si>
    <t>Роза чайно-гибридная Графиня Диана</t>
  </si>
  <si>
    <t>Роза флорибунда Герцогиня Кристиана</t>
  </si>
  <si>
    <t>Роза чайно-гибридная Мадам Анисетт</t>
  </si>
  <si>
    <t>Роза флорибунда Розенграфин Мария Генриетта</t>
  </si>
  <si>
    <t>Роза плетистая Аляска</t>
  </si>
  <si>
    <t>Роза плетистая Алоха</t>
  </si>
  <si>
    <t>Роза плетистая Амадей</t>
  </si>
  <si>
    <t>Роза плетистая Флорентина</t>
  </si>
  <si>
    <t>Роза плетистая Голден Гейт</t>
  </si>
  <si>
    <t>Роза плетистая Ясмина</t>
  </si>
  <si>
    <t>Роза плетистая Лагуна</t>
  </si>
  <si>
    <t>Роза плетистая Роуз Де Толбиак</t>
  </si>
  <si>
    <t>Роза плетистая Розанна</t>
  </si>
  <si>
    <t>Роза чайно-гибридная Беллевью</t>
  </si>
  <si>
    <t>Роза чайно-гибридная Беверли</t>
  </si>
  <si>
    <t>Роза чайно-гибридная Черри Лэди</t>
  </si>
  <si>
    <t>Роза чайно-гибридная Гранд Амор</t>
  </si>
  <si>
    <t>Роза чайно-гибридная Сувенир Де Баден-Баден</t>
  </si>
  <si>
    <t>Роза чайно-гибридная Веддинг Беллс</t>
  </si>
  <si>
    <t>Роза плетистая Баяццо</t>
  </si>
  <si>
    <t>Роза плетистая Симпати</t>
  </si>
  <si>
    <t>Роза парковая Александра - Принцесса Люксембургская</t>
  </si>
  <si>
    <t>Роза парковая Бремер Стадтмузыкантен</t>
  </si>
  <si>
    <t>Роза парковая Бриллиант Корсар</t>
  </si>
  <si>
    <t>Роза парковая Эйфельзаубер</t>
  </si>
  <si>
    <t>Роза парковая Ламбада</t>
  </si>
  <si>
    <t>Роза парковая Постильон</t>
  </si>
  <si>
    <t>Роза парковая Зонненвельт</t>
  </si>
  <si>
    <t>Роза парковая Ульмер Мюнстер</t>
  </si>
  <si>
    <t>Роза флорибунда Абракадабра</t>
  </si>
  <si>
    <t>Роза флорибунда Бордо</t>
  </si>
  <si>
    <t>Роза флорибунда Черри Гёрл</t>
  </si>
  <si>
    <t>Роза флорибунда Фрезия</t>
  </si>
  <si>
    <t>Роза флорибунда Гартеншпас</t>
  </si>
  <si>
    <t>Роза флорибунда Хоум Унд Гарден</t>
  </si>
  <si>
    <t>Роза флорибунда Муан Муан</t>
  </si>
  <si>
    <t>Роза флорибунда Петтикоат</t>
  </si>
  <si>
    <t>Роза флорибунда Портороз</t>
  </si>
  <si>
    <t>Роза флорибунда Шоне Вом Зее</t>
  </si>
  <si>
    <t>Роза флорибунда Соммерсон</t>
  </si>
  <si>
    <t>Роза флорибунда Свит Хани</t>
  </si>
  <si>
    <t>Роза чайно-гибридная Элиза</t>
  </si>
  <si>
    <t>Роза чайно-гибридная Мемуар</t>
  </si>
  <si>
    <t>Роза чайно-гибридная Ностальжи</t>
  </si>
  <si>
    <t>Роза чайно-гибридная Спилварк</t>
  </si>
  <si>
    <t>Роза почвопокровная Бентгеймер Голд</t>
  </si>
  <si>
    <t>Роза почвопокровная Книрпс</t>
  </si>
  <si>
    <t>Роза почвопокровная Ларисса</t>
  </si>
  <si>
    <t>Роза почвопокровная Палменгартен Франкфурт</t>
  </si>
  <si>
    <t>Роза флорибунда Гартенпринцессин Мари-Жозе</t>
  </si>
  <si>
    <t>Роза чайно-гибридная Лимона</t>
  </si>
  <si>
    <t xml:space="preserve">Rosa floribunda Gartenprinzessin Marie-José </t>
  </si>
  <si>
    <t xml:space="preserve">Rosa climbing Kiss Me Kate </t>
  </si>
  <si>
    <t xml:space="preserve">Rosa tea hybrid Limona </t>
  </si>
  <si>
    <t xml:space="preserve">Rosa park Auf Die Freundschaft </t>
  </si>
  <si>
    <t>Роза флорибунда Шоне Кобленцерин</t>
  </si>
  <si>
    <t xml:space="preserve">Rosa floribunda Aprikola </t>
  </si>
  <si>
    <t xml:space="preserve">Rosa floribunda Bad Birnbach </t>
  </si>
  <si>
    <t xml:space="preserve">Rosa floribunda Black Forest Rose </t>
  </si>
  <si>
    <t xml:space="preserve">Rosa groundcover Diamant </t>
  </si>
  <si>
    <t xml:space="preserve">Rosa floribunda Fortuna </t>
  </si>
  <si>
    <t xml:space="preserve">Rosa park Gärtnerfreude </t>
  </si>
  <si>
    <t xml:space="preserve">Rosa floribunda Maxi Vita </t>
  </si>
  <si>
    <t xml:space="preserve">Rosa floribunda Planten Un Blomen </t>
  </si>
  <si>
    <t xml:space="preserve">Rosa floribunda Solero </t>
  </si>
  <si>
    <t xml:space="preserve">Rosa park Caramella </t>
  </si>
  <si>
    <t xml:space="preserve">Rosa park Cinderella </t>
  </si>
  <si>
    <t xml:space="preserve">Rosa floribunda Kosmos </t>
  </si>
  <si>
    <t xml:space="preserve">Rosa floribunda Gebrüder Grimm </t>
  </si>
  <si>
    <t xml:space="preserve">Rosa park La Villa Cotta </t>
  </si>
  <si>
    <t xml:space="preserve">Rosa floribunda Märchenzauber </t>
  </si>
  <si>
    <t xml:space="preserve">Rosa floribunda Out Of Rosenheim </t>
  </si>
  <si>
    <t xml:space="preserve">Rosa floribunda Pomponella </t>
  </si>
  <si>
    <t xml:space="preserve">Rosa floribunda Rosenfaszination </t>
  </si>
  <si>
    <t xml:space="preserve">Rosa froribunda Sangerhauser Jubilaumsrose </t>
  </si>
  <si>
    <t>Роза флорибунда Зангерхаузер Юбиляумсрозе</t>
  </si>
  <si>
    <t xml:space="preserve">Rosa tea hybrid Gräfin Diana </t>
  </si>
  <si>
    <t xml:space="preserve">Rosa floribunda Herzogin Christiana </t>
  </si>
  <si>
    <t>Роза плетистая Кисс Ми Кейт</t>
  </si>
  <si>
    <t xml:space="preserve">Rosa tea hybrid Madame Anisette </t>
  </si>
  <si>
    <t xml:space="preserve">Rosa floribunda Rosengrafin Marie Henriette </t>
  </si>
  <si>
    <t xml:space="preserve">Rosa climbing Alaska </t>
  </si>
  <si>
    <t xml:space="preserve">Rosa climbing Aloha </t>
  </si>
  <si>
    <t xml:space="preserve">Rosa climbing Amadeus </t>
  </si>
  <si>
    <t xml:space="preserve">Rosa climbing Rose De Tolbiac </t>
  </si>
  <si>
    <t xml:space="preserve">Rosa climbing Rosanna </t>
  </si>
  <si>
    <t xml:space="preserve">Rosa climbing Sweet Laguna </t>
  </si>
  <si>
    <t>Роза плетистая Свит Лагуна</t>
  </si>
  <si>
    <t xml:space="preserve">Rosa tea hybrid Bellevue </t>
  </si>
  <si>
    <t xml:space="preserve">Rosa tea hybrid Beverly </t>
  </si>
  <si>
    <t xml:space="preserve">Rosa tea hybrid Cherry Lady </t>
  </si>
  <si>
    <t xml:space="preserve">Rosa tea hybrid Grande Amore </t>
  </si>
  <si>
    <t xml:space="preserve">Rosa tea hybrid Souvenir De Baden-Baden </t>
  </si>
  <si>
    <t xml:space="preserve">Rosa tea hybrid Wedding Bells </t>
  </si>
  <si>
    <t xml:space="preserve">Rosa climbing Bajazzo </t>
  </si>
  <si>
    <t xml:space="preserve">Rosa climbing Sympathie </t>
  </si>
  <si>
    <t xml:space="preserve">Rosa park Alexandra - Princesse De Luxembourg </t>
  </si>
  <si>
    <t>Роза парковая Ауф Ди Фрёндшафт</t>
  </si>
  <si>
    <t xml:space="preserve">Rosa park Brillant Korsar </t>
  </si>
  <si>
    <t xml:space="preserve">Rosa park Eifelzauber </t>
  </si>
  <si>
    <t xml:space="preserve">Rosa park Lambada </t>
  </si>
  <si>
    <t xml:space="preserve">Rosa park Postillion </t>
  </si>
  <si>
    <t xml:space="preserve">Rosa climbing Rosarium Uetersen </t>
  </si>
  <si>
    <t>Роза плетистая Розариум Ютерсен</t>
  </si>
  <si>
    <t xml:space="preserve">Rosa park Sonnenwelt </t>
  </si>
  <si>
    <t xml:space="preserve">Rosa park Ulmer Munster </t>
  </si>
  <si>
    <t xml:space="preserve">Rosa park Westerland </t>
  </si>
  <si>
    <t>Роза парковая Вестерленд</t>
  </si>
  <si>
    <t xml:space="preserve">Rosa floribunda Abracadabra </t>
  </si>
  <si>
    <t xml:space="preserve">Rosa floribunda Bordeaux </t>
  </si>
  <si>
    <t xml:space="preserve">Rosa floribunda Cherry Girl </t>
  </si>
  <si>
    <t xml:space="preserve">Rosa floribunda Friesia </t>
  </si>
  <si>
    <t xml:space="preserve">Rosa floribunda Gartenspaß </t>
  </si>
  <si>
    <t xml:space="preserve">Rosa floribunda Home Und Garden </t>
  </si>
  <si>
    <t xml:space="preserve">Rosa floribunda Moin Moin </t>
  </si>
  <si>
    <t xml:space="preserve">Rosa floribunda Petticoat </t>
  </si>
  <si>
    <t xml:space="preserve">Rosa floribunda Portoroz </t>
  </si>
  <si>
    <t xml:space="preserve">Rosa floribunda Schöne Koblenzerin </t>
  </si>
  <si>
    <t xml:space="preserve">Rosa floribunda Schone Vom See </t>
  </si>
  <si>
    <t xml:space="preserve">Rosa floribunda Sommersonne </t>
  </si>
  <si>
    <t xml:space="preserve">Rosa floribunda Sweet Honey </t>
  </si>
  <si>
    <t xml:space="preserve">Rosa tea hybrid Eliza </t>
  </si>
  <si>
    <t xml:space="preserve">Rosa tea hybrid Memoire </t>
  </si>
  <si>
    <t xml:space="preserve">Rosa tea hybrid Nostalgie </t>
  </si>
  <si>
    <t xml:space="preserve">Rosa tea hybrid Speelwark </t>
  </si>
  <si>
    <t xml:space="preserve">Rosa groundcover Bentheimer Gold </t>
  </si>
  <si>
    <t xml:space="preserve">Rosa groundcover Knirps </t>
  </si>
  <si>
    <t xml:space="preserve">Rosa groundcover Larissa </t>
  </si>
  <si>
    <t xml:space="preserve">Rosa groundcover Palmengarten Frankfurt </t>
  </si>
  <si>
    <t>2 ltr</t>
  </si>
  <si>
    <t>Rosa climbing Florentina</t>
  </si>
  <si>
    <t>Rosa climbing Golden Gate</t>
  </si>
  <si>
    <t>Rosa climbing Jasmina</t>
  </si>
  <si>
    <t>Rosa climbing Laguna</t>
  </si>
  <si>
    <t>Rosa park Bremer Stadtmusikanten</t>
  </si>
  <si>
    <t>Роза флорибунда Тиль Уленшпигель</t>
  </si>
  <si>
    <t>Rosa floribunda Till Eulenspiegel</t>
  </si>
  <si>
    <t>Rosa park Wellenspiel</t>
  </si>
  <si>
    <t>Роза парковая Велленспиель</t>
  </si>
  <si>
    <t>Роза флорибунда Фрайфрау Каролайн</t>
  </si>
  <si>
    <t>Rosa floribunda Freifrau Caroline</t>
  </si>
  <si>
    <t>Роза чайно-гибридная Гроссгерцогин Луиза</t>
  </si>
  <si>
    <t>Rosa tea hybrid Grossherzogin Luise</t>
  </si>
  <si>
    <t>Rosa park Hotline</t>
  </si>
  <si>
    <t>Роза парковая Хотлайн</t>
  </si>
  <si>
    <t>Rosa park Flora Colonia</t>
  </si>
  <si>
    <t>Роза парковая Флора Колониа</t>
  </si>
  <si>
    <t>Rosa park Weisse Wolke</t>
  </si>
  <si>
    <t>Роза парковая Вайсе Вольке</t>
  </si>
  <si>
    <t>Rosa floribunda Amaretto</t>
  </si>
  <si>
    <t>Роза флорибунда Амаретто</t>
  </si>
  <si>
    <t>Rosa floribunda Cremosa</t>
  </si>
  <si>
    <t>Роза флорибунда Кримоза</t>
  </si>
  <si>
    <t>Rosa floribunda Poetry</t>
  </si>
  <si>
    <t>Роза флорибунда Поэтри</t>
  </si>
  <si>
    <t>Rosa floribunda See You in Purple</t>
  </si>
  <si>
    <t>Роза флорибунда Си Ю ин Пёпл</t>
  </si>
  <si>
    <t>Rosa tea hybrid Concorde</t>
  </si>
  <si>
    <t>Роза чайно-гибридная Конкорде</t>
  </si>
  <si>
    <t>Rosa tea hybrid Feurio</t>
  </si>
  <si>
    <t>Роза чайно-гибридная Фойрио</t>
  </si>
  <si>
    <t>Rosa tea hybrid Tiamo</t>
  </si>
  <si>
    <t>Роза чайно-гибридная Тиамо</t>
  </si>
  <si>
    <t>Бренд</t>
  </si>
  <si>
    <t>Kordes</t>
  </si>
  <si>
    <t>Rosa tea hybrid Admiral</t>
  </si>
  <si>
    <t>Rosa tea hybrid Aquarell</t>
  </si>
  <si>
    <t>Роза чайно-гибридная Акварель</t>
  </si>
  <si>
    <t xml:space="preserve">Rosa park Artemis </t>
  </si>
  <si>
    <t xml:space="preserve">Rosa tea hybrid Augusta Luise </t>
  </si>
  <si>
    <t>Роза чайно-гибридная Августа Луиза</t>
  </si>
  <si>
    <t xml:space="preserve">Rosa floribunda Baronesse </t>
  </si>
  <si>
    <t xml:space="preserve">Rosa tea hybrid Candlelight </t>
  </si>
  <si>
    <t xml:space="preserve">Rosa miniature Capri </t>
  </si>
  <si>
    <t xml:space="preserve">Rosa tea hybrid Charming Piano </t>
  </si>
  <si>
    <t xml:space="preserve">Rosa tea hybrid Chippendale </t>
  </si>
  <si>
    <t>Rosa park Eden Rose 85</t>
  </si>
  <si>
    <t xml:space="preserve">Rosa tea hybrid Eisvogel </t>
  </si>
  <si>
    <t xml:space="preserve">Rosa climbing Elfe </t>
  </si>
  <si>
    <t>Роза плетистая Эльф</t>
  </si>
  <si>
    <t xml:space="preserve">Rosa climbing Giardina </t>
  </si>
  <si>
    <t xml:space="preserve">Rosa tea hybrid Gospel </t>
  </si>
  <si>
    <t xml:space="preserve">Rosa park Graffin Von Hardenberg </t>
  </si>
  <si>
    <t>Rosa floribunda Leonardo Da Vinci</t>
  </si>
  <si>
    <t>Rosa floribunda Mariatheresia</t>
  </si>
  <si>
    <t>Rosa tea hybrid Marietta</t>
  </si>
  <si>
    <t>Роза чайно-гибридная Мариетта</t>
  </si>
  <si>
    <t>Rosa tea hybrid Mary Ann</t>
  </si>
  <si>
    <t>Rosa tea hybrid Maxim</t>
  </si>
  <si>
    <t xml:space="preserve">Rosa floribunda Midsummer </t>
  </si>
  <si>
    <t>Роза флорибунда Мидсаммэ</t>
  </si>
  <si>
    <t>Rosa tea hybrid Nostalgie</t>
  </si>
  <si>
    <t xml:space="preserve">Rosa climbing Ozeana </t>
  </si>
  <si>
    <t xml:space="preserve">Rosa tea hybrid Piano </t>
  </si>
  <si>
    <t xml:space="preserve">Rosa tea hybrid Romina </t>
  </si>
  <si>
    <t xml:space="preserve">Rosa tea hybrid Schöne Maid </t>
  </si>
  <si>
    <t xml:space="preserve">Rosa park Soul </t>
  </si>
  <si>
    <t>Роза парковая Соул</t>
  </si>
  <si>
    <t xml:space="preserve">Rosa tea hybrid Voyage </t>
  </si>
  <si>
    <t xml:space="preserve">Rosa tea hybrid Wedding Piano </t>
  </si>
  <si>
    <t xml:space="preserve">Rosa tea hybrid Barkarole </t>
  </si>
  <si>
    <t>Роза чайно-гибридная Баркароул</t>
  </si>
  <si>
    <t xml:space="preserve">Rosa tea hybrid Duftrausch </t>
  </si>
  <si>
    <t xml:space="preserve">Rosa tea hybrid Goethe </t>
  </si>
  <si>
    <t>Rosa floribunda Kaffe Fassett Rose</t>
  </si>
  <si>
    <t>Роза флорибунда Каффи Фассетт Роуз</t>
  </si>
  <si>
    <t xml:space="preserve">Rosa park Candy Rokoko </t>
  </si>
  <si>
    <t xml:space="preserve">Rosa park Lemon Rokoko </t>
  </si>
  <si>
    <t xml:space="preserve">Rosa park Lovely Rokoko </t>
  </si>
  <si>
    <t xml:space="preserve">Rosa park Magic Rokoko </t>
  </si>
  <si>
    <t xml:space="preserve">Rosa park Playful Rokoko </t>
  </si>
  <si>
    <t xml:space="preserve">Rosa climbing Barock </t>
  </si>
  <si>
    <t xml:space="preserve">Rosa climbing Dukat </t>
  </si>
  <si>
    <t xml:space="preserve">Rosa climbing Lawinia </t>
  </si>
  <si>
    <t>Rosa climbing Perennial Blue</t>
  </si>
  <si>
    <t xml:space="preserve">Rosa climbing Santana </t>
  </si>
  <si>
    <t xml:space="preserve">Rosa climbing Schneewalzer </t>
  </si>
  <si>
    <t xml:space="preserve">Rosa climbing Uetersener Klosterrose </t>
  </si>
  <si>
    <t xml:space="preserve">Rosa park Belvedere </t>
  </si>
  <si>
    <t xml:space="preserve">Rosa park Castella </t>
  </si>
  <si>
    <t xml:space="preserve">Rosa park Friedenslicht </t>
  </si>
  <si>
    <t>Роза парковая Фриденслихт</t>
  </si>
  <si>
    <t>Rosa park Matthias Claudius</t>
  </si>
  <si>
    <t>Роза парковая Матиас Клаудиус</t>
  </si>
  <si>
    <t>Rosa park Rokoko</t>
  </si>
  <si>
    <t xml:space="preserve">Rosa park Rosario </t>
  </si>
  <si>
    <t xml:space="preserve">Rosa park Saphir </t>
  </si>
  <si>
    <t xml:space="preserve">Rosa tea hybrid Aphrodite </t>
  </si>
  <si>
    <t xml:space="preserve">Rosa tea hybrid Ascot </t>
  </si>
  <si>
    <t xml:space="preserve">Rosa tea hybrid Ashley </t>
  </si>
  <si>
    <t xml:space="preserve">Rosa tea hybrid Ashram </t>
  </si>
  <si>
    <t xml:space="preserve">Rosa tea hybrid Avec Amour </t>
  </si>
  <si>
    <t xml:space="preserve">Rosa tea hybrid Biedermeier Garden </t>
  </si>
  <si>
    <t xml:space="preserve">Rosa tea hybrid Black Magic </t>
  </si>
  <si>
    <t xml:space="preserve">Rosa tea hybrid Comtessa </t>
  </si>
  <si>
    <t xml:space="preserve">Rosa tea hybrid Erotika </t>
  </si>
  <si>
    <t xml:space="preserve">Rosa tea hybrid Helmut Kohl Rose </t>
  </si>
  <si>
    <t xml:space="preserve">Rosa tea hybrid History </t>
  </si>
  <si>
    <t>Rosa tea hybrid Irina</t>
  </si>
  <si>
    <t>Rosa tea hybrid Marlene</t>
  </si>
  <si>
    <t xml:space="preserve">Rosa tea hybrid My Girl </t>
  </si>
  <si>
    <t>Rosa tea hybrid Tropicana</t>
  </si>
  <si>
    <t>Роза чайно-гибридная Тропикана</t>
  </si>
  <si>
    <t xml:space="preserve">Rosa floribunda Abigaile </t>
  </si>
  <si>
    <t xml:space="preserve">Rosa floribunda Alabaster </t>
  </si>
  <si>
    <t xml:space="preserve">Rosa floribunda Bailando </t>
  </si>
  <si>
    <t xml:space="preserve">Rosa floribunda Baronin Zu Guttenberg </t>
  </si>
  <si>
    <t xml:space="preserve">Rosa floribunda Blue Parfum </t>
  </si>
  <si>
    <t xml:space="preserve">Rosa floribunda Country Girl </t>
  </si>
  <si>
    <t xml:space="preserve">Rosa floribunda Deep Impression </t>
  </si>
  <si>
    <t xml:space="preserve">Rosa floribunda Gartentraume </t>
  </si>
  <si>
    <t xml:space="preserve">Rosa floribunda Goldelse </t>
  </si>
  <si>
    <t xml:space="preserve">Rosa floribunda Hans Gönewein </t>
  </si>
  <si>
    <t xml:space="preserve">Rosa floribunda Hansestadt Rostock </t>
  </si>
  <si>
    <t xml:space="preserve">Rosa floribunda Inka </t>
  </si>
  <si>
    <t xml:space="preserve">Rosa floribunda Lübecker Rotspon </t>
  </si>
  <si>
    <t xml:space="preserve">Rosa floribunda Marie Antoinette </t>
  </si>
  <si>
    <t xml:space="preserve">Rosa floribunda Martin Luther Rose </t>
  </si>
  <si>
    <t xml:space="preserve">Rosa floribunda Morning Sun </t>
  </si>
  <si>
    <t>Rosa floribunda Olympisches Feuer 92</t>
  </si>
  <si>
    <t xml:space="preserve">Rosa floribunda Pastella </t>
  </si>
  <si>
    <t xml:space="preserve">Rosa floribunda Rosali 83 </t>
  </si>
  <si>
    <t xml:space="preserve">Rosa miniature Biedermeier </t>
  </si>
  <si>
    <t xml:space="preserve">Rosa miniature Goldjuwel </t>
  </si>
  <si>
    <t xml:space="preserve">Rosa miniature Heidi Klum Rose </t>
  </si>
  <si>
    <t xml:space="preserve">Rosa miniature Honeymilk </t>
  </si>
  <si>
    <t xml:space="preserve">Rosa miniature Lavender Ice </t>
  </si>
  <si>
    <t xml:space="preserve">Rosa groundcover Aspirin </t>
  </si>
  <si>
    <t xml:space="preserve">Rosa groundcover Rody </t>
  </si>
  <si>
    <t xml:space="preserve">Rosa groundcover Stadt Rom </t>
  </si>
  <si>
    <t xml:space="preserve">Rosa groundcover Sweet Haze </t>
  </si>
  <si>
    <t xml:space="preserve">Rosa groundcover The Fairy </t>
  </si>
  <si>
    <t>Tantau</t>
  </si>
  <si>
    <t>Зимостойкость</t>
  </si>
  <si>
    <t>Розы Kordes</t>
  </si>
  <si>
    <t>ХИТ</t>
  </si>
  <si>
    <t>НОВИНКА</t>
  </si>
  <si>
    <t>Розы Tantau</t>
  </si>
  <si>
    <t xml:space="preserve"> -34°C</t>
  </si>
  <si>
    <t>*****</t>
  </si>
  <si>
    <t xml:space="preserve"> -29°C</t>
  </si>
  <si>
    <t>**</t>
  </si>
  <si>
    <t>Ароматность</t>
  </si>
  <si>
    <t>*</t>
  </si>
  <si>
    <t>****</t>
  </si>
  <si>
    <t xml:space="preserve"> -18°C</t>
  </si>
  <si>
    <t>***</t>
  </si>
  <si>
    <t>нет</t>
  </si>
  <si>
    <t>СЕРИЯ НОСТАЛЬГИЧЕСКИЕ РОЗЫ</t>
  </si>
  <si>
    <t>СЕРИЯ "ОБЛАКО АРОМАТА"</t>
  </si>
  <si>
    <t>СЕРИЯ "РОКОКО"</t>
  </si>
  <si>
    <t>СЕРИЯ "АКЦЕНТ"</t>
  </si>
  <si>
    <t>СЕРИЯ "ЦВЕТОЧНЫЙ ДОЖДЬ"</t>
  </si>
  <si>
    <t>КОЛЛЕКЦИЯ "ФЕЙРИ ТЕИЛ"</t>
  </si>
  <si>
    <t>КОЛЛЕКЦИЯ "ПАРФЮМ"</t>
  </si>
  <si>
    <t>ПЛЕТИСТЫЕ РОЗЫ</t>
  </si>
  <si>
    <t>КОЛЛЕКЦИЯ "ЭЛЕГАНТНОСТЬ"</t>
  </si>
  <si>
    <t>ПАРКОВЫЕ РОЗЫ</t>
  </si>
  <si>
    <t>РОЗЫ ФЛОРИБУНДА</t>
  </si>
  <si>
    <t>РОЗЫ ЧАЙНО-ГИБРИДНЫЕ</t>
  </si>
  <si>
    <t>РОЗЫ ПОЧВОПОКРОВНЫЕ</t>
  </si>
  <si>
    <t xml:space="preserve">Rosa floribunda Airbrush </t>
  </si>
  <si>
    <t>Роза флорибунда Эирбраш</t>
  </si>
  <si>
    <t>Розы 2л из Германии - Kordes Rosen и Tantau</t>
  </si>
  <si>
    <t>ОСОБО ВЫНОСЛИВЫЕ РОЗЫ</t>
  </si>
  <si>
    <t>Заказ, шт.</t>
  </si>
  <si>
    <t>Сумма заказа</t>
  </si>
  <si>
    <t>цена может изменится в зависимости от курса евро</t>
  </si>
  <si>
    <t>поступление товара после 19.03.2019</t>
  </si>
  <si>
    <t>ФИО</t>
  </si>
  <si>
    <t>контактный телефон</t>
  </si>
  <si>
    <t>в каком магазине удобно забрать заказ</t>
  </si>
  <si>
    <t>прием предварительных заказов до 10 декабря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</si>
</sst>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[$₽-419]_-;\-* #,##0.00\ [$₽-419]_-;_-* &quot;-&quot;??\ [$₽-419]_-;_-@_-"/>
    <numFmt numFmtId="165" formatCode="#,##0.00\ _₽"/>
    <numFmt numFmtId="166" formatCode="_-[$€-2]\ * #,##0.00_-;\-[$€-2]\ * #,##0.00_-;_-[$€-2]\ * &quot;-&quot;??_-;_-@_-"/>
    <numFmt numFmtId="167" formatCode="_-* #,##0.00[$р.-419]_-;\-* #,##0.00[$р.-419]_-;_-* &quot;-&quot;??[$р.-419]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sz val="9"/>
      <color theme="1" tint="0.249977111117893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9"/>
      <color theme="1" tint="4.9989318521683403E-2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20"/>
      <color theme="1" tint="0.249977111117893"/>
      <name val="Arial"/>
      <family val="2"/>
      <charset val="204"/>
    </font>
    <font>
      <sz val="12"/>
      <color theme="1" tint="0.249977111117893"/>
      <name val="Arial"/>
      <family val="2"/>
      <charset val="204"/>
    </font>
    <font>
      <sz val="10"/>
      <name val="Arial Cyr"/>
      <charset val="204"/>
    </font>
    <font>
      <b/>
      <sz val="20"/>
      <color theme="1" tint="0.14999847407452621"/>
      <name val="Calibri"/>
      <family val="2"/>
      <charset val="204"/>
      <scheme val="minor"/>
    </font>
    <font>
      <b/>
      <sz val="14"/>
      <color theme="9" tint="-0.249977111117893"/>
      <name val="Arial"/>
      <family val="2"/>
      <charset val="204"/>
    </font>
    <font>
      <b/>
      <sz val="10"/>
      <color theme="0"/>
      <name val="Britannic Bold"/>
      <family val="2"/>
    </font>
    <font>
      <b/>
      <sz val="11"/>
      <color theme="9" tint="-0.249977111117893"/>
      <name val="Arial"/>
      <family val="2"/>
      <charset val="204"/>
    </font>
    <font>
      <u/>
      <sz val="11"/>
      <color theme="1" tint="0.14999847407452621"/>
      <name val="Calibri"/>
      <family val="2"/>
      <scheme val="minor"/>
    </font>
    <font>
      <sz val="20"/>
      <color theme="1" tint="0.14999847407452621"/>
      <name val="Calibri"/>
      <family val="2"/>
      <charset val="204"/>
      <scheme val="minor"/>
    </font>
    <font>
      <sz val="11"/>
      <color theme="1" tint="0.249977111117893"/>
      <name val="Arial"/>
      <family val="2"/>
      <charset val="204"/>
    </font>
    <font>
      <sz val="11"/>
      <color theme="1" tint="4.9989318521683403E-2"/>
      <name val="Arial"/>
      <family val="2"/>
      <charset val="204"/>
    </font>
    <font>
      <sz val="11"/>
      <color theme="1" tint="0.14999847407452621"/>
      <name val="Calibri"/>
      <family val="2"/>
      <charset val="204"/>
      <scheme val="minor"/>
    </font>
    <font>
      <sz val="10"/>
      <color theme="1" tint="0.249977111117893"/>
      <name val="Arial"/>
      <family val="2"/>
      <charset val="204"/>
    </font>
    <font>
      <sz val="11"/>
      <color theme="1" tint="0.249977111117893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b/>
      <sz val="9"/>
      <color theme="1" tint="0.14999847407452621"/>
      <name val="Arial"/>
      <family val="2"/>
      <charset val="204"/>
    </font>
    <font>
      <b/>
      <sz val="10"/>
      <color theme="1" tint="0.14999847407452621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1" fillId="0" borderId="0"/>
    <xf numFmtId="0" fontId="1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4" fillId="2" borderId="0" xfId="0" applyFont="1" applyFill="1"/>
    <xf numFmtId="165" fontId="7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164" fontId="6" fillId="3" borderId="2" xfId="0" applyNumberFormat="1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14" fillId="4" borderId="3" xfId="6" applyFont="1" applyFill="1" applyBorder="1" applyAlignment="1">
      <alignment horizontal="center" vertical="center"/>
    </xf>
    <xf numFmtId="3" fontId="12" fillId="5" borderId="0" xfId="6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65" fontId="6" fillId="2" borderId="3" xfId="3" applyNumberFormat="1" applyFont="1" applyFill="1" applyBorder="1" applyAlignment="1">
      <alignment horizontal="center" vertical="center"/>
    </xf>
    <xf numFmtId="165" fontId="6" fillId="2" borderId="3" xfId="2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7" fillId="2" borderId="3" xfId="2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5" fillId="2" borderId="3" xfId="4" applyNumberForma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0" fontId="5" fillId="2" borderId="3" xfId="4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5" fillId="0" borderId="3" xfId="4" applyBorder="1" applyAlignment="1">
      <alignment horizontal="center" vertical="center"/>
    </xf>
    <xf numFmtId="0" fontId="5" fillId="2" borderId="3" xfId="4" quotePrefix="1" applyNumberFormat="1" applyFill="1" applyBorder="1" applyAlignment="1">
      <alignment horizontal="center" vertical="center"/>
    </xf>
    <xf numFmtId="0" fontId="5" fillId="2" borderId="4" xfId="4" quotePrefix="1" applyNumberForma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16" fillId="2" borderId="3" xfId="4" applyNumberFormat="1" applyFont="1" applyFill="1" applyBorder="1" applyAlignment="1">
      <alignment horizontal="left" vertical="center"/>
    </xf>
    <xf numFmtId="164" fontId="7" fillId="2" borderId="3" xfId="1" applyNumberFormat="1" applyFont="1" applyFill="1" applyBorder="1" applyAlignment="1">
      <alignment horizontal="center" vertical="center"/>
    </xf>
    <xf numFmtId="3" fontId="17" fillId="5" borderId="0" xfId="6" applyNumberFormat="1" applyFont="1" applyFill="1" applyBorder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16" fillId="2" borderId="3" xfId="4" applyFont="1" applyFill="1" applyBorder="1" applyAlignment="1">
      <alignment horizontal="left" vertical="center"/>
    </xf>
    <xf numFmtId="0" fontId="16" fillId="0" borderId="3" xfId="4" applyFont="1" applyBorder="1" applyAlignment="1">
      <alignment horizontal="left" vertical="center"/>
    </xf>
    <xf numFmtId="0" fontId="5" fillId="2" borderId="6" xfId="4" applyNumberFormat="1" applyFill="1" applyBorder="1" applyAlignment="1">
      <alignment horizontal="center" vertical="center"/>
    </xf>
    <xf numFmtId="0" fontId="16" fillId="2" borderId="4" xfId="4" applyNumberFormat="1" applyFont="1" applyFill="1" applyBorder="1" applyAlignment="1">
      <alignment horizontal="left" vertical="center"/>
    </xf>
    <xf numFmtId="0" fontId="16" fillId="2" borderId="3" xfId="4" quotePrefix="1" applyNumberFormat="1" applyFont="1" applyFill="1" applyBorder="1" applyAlignment="1">
      <alignment horizontal="left" vertical="center"/>
    </xf>
    <xf numFmtId="0" fontId="16" fillId="2" borderId="4" xfId="4" quotePrefix="1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3" fontId="20" fillId="5" borderId="0" xfId="6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5" fontId="19" fillId="2" borderId="3" xfId="2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14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23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horizontal="center" vertical="center"/>
    </xf>
    <xf numFmtId="3" fontId="24" fillId="3" borderId="2" xfId="0" applyNumberFormat="1" applyFont="1" applyFill="1" applyBorder="1" applyAlignment="1">
      <alignment horizontal="center" vertical="center" wrapText="1"/>
    </xf>
    <xf numFmtId="3" fontId="25" fillId="5" borderId="0" xfId="6" applyNumberFormat="1" applyFont="1" applyFill="1" applyBorder="1" applyAlignment="1">
      <alignment horizontal="center" vertical="center"/>
    </xf>
    <xf numFmtId="165" fontId="20" fillId="2" borderId="3" xfId="2" applyNumberFormat="1" applyFont="1" applyFill="1" applyBorder="1" applyAlignment="1">
      <alignment horizontal="left" vertical="center"/>
    </xf>
    <xf numFmtId="0" fontId="20" fillId="2" borderId="3" xfId="2" applyNumberFormat="1" applyFont="1" applyFill="1" applyBorder="1" applyAlignment="1">
      <alignment horizontal="left" vertical="center"/>
    </xf>
    <xf numFmtId="165" fontId="20" fillId="2" borderId="3" xfId="0" applyNumberFormat="1" applyFont="1" applyFill="1" applyBorder="1" applyAlignment="1">
      <alignment horizontal="left" vertical="center" wrapText="1"/>
    </xf>
    <xf numFmtId="165" fontId="20" fillId="2" borderId="5" xfId="0" applyNumberFormat="1" applyFont="1" applyFill="1" applyBorder="1" applyAlignment="1">
      <alignment horizontal="left" vertical="center" wrapText="1"/>
    </xf>
    <xf numFmtId="165" fontId="20" fillId="2" borderId="5" xfId="2" applyNumberFormat="1" applyFont="1" applyFill="1" applyBorder="1" applyAlignment="1">
      <alignment horizontal="left" vertical="center"/>
    </xf>
    <xf numFmtId="0" fontId="20" fillId="2" borderId="3" xfId="5" applyNumberFormat="1" applyFont="1" applyFill="1" applyBorder="1" applyAlignment="1">
      <alignment horizontal="left" vertical="center"/>
    </xf>
    <xf numFmtId="0" fontId="20" fillId="2" borderId="3" xfId="5" quotePrefix="1" applyNumberFormat="1" applyFont="1" applyFill="1" applyBorder="1" applyAlignment="1">
      <alignment horizontal="left" vertical="center"/>
    </xf>
    <xf numFmtId="0" fontId="20" fillId="2" borderId="3" xfId="0" applyNumberFormat="1" applyFont="1" applyFill="1" applyBorder="1" applyAlignment="1">
      <alignment horizontal="left" vertical="center"/>
    </xf>
    <xf numFmtId="0" fontId="20" fillId="2" borderId="3" xfId="0" quotePrefix="1" applyNumberFormat="1" applyFont="1" applyFill="1" applyBorder="1" applyAlignment="1">
      <alignment horizontal="left" vertical="center"/>
    </xf>
    <xf numFmtId="0" fontId="20" fillId="2" borderId="4" xfId="5" quotePrefix="1" applyNumberFormat="1" applyFont="1" applyFill="1" applyBorder="1" applyAlignment="1">
      <alignment horizontal="left" vertical="center"/>
    </xf>
    <xf numFmtId="0" fontId="26" fillId="2" borderId="0" xfId="6" applyFont="1" applyFill="1" applyBorder="1" applyAlignment="1">
      <alignment horizontal="center" vertical="center"/>
    </xf>
    <xf numFmtId="3" fontId="12" fillId="5" borderId="0" xfId="6" applyNumberFormat="1" applyFont="1" applyFill="1" applyBorder="1" applyAlignment="1">
      <alignment horizontal="left" vertical="center"/>
    </xf>
    <xf numFmtId="0" fontId="27" fillId="3" borderId="2" xfId="7" applyNumberFormat="1" applyFont="1" applyFill="1" applyBorder="1" applyAlignment="1">
      <alignment horizontal="center" vertical="center" wrapText="1" shrinkToFit="1"/>
    </xf>
    <xf numFmtId="0" fontId="27" fillId="3" borderId="7" xfId="0" applyFont="1" applyFill="1" applyBorder="1" applyAlignment="1">
      <alignment horizontal="center" vertical="center" wrapText="1" shrinkToFit="1"/>
    </xf>
    <xf numFmtId="0" fontId="27" fillId="5" borderId="0" xfId="6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horizontal="center" vertical="center"/>
    </xf>
    <xf numFmtId="0" fontId="28" fillId="6" borderId="3" xfId="6" applyNumberFormat="1" applyFont="1" applyFill="1" applyBorder="1" applyAlignment="1">
      <alignment horizontal="center"/>
    </xf>
    <xf numFmtId="0" fontId="4" fillId="6" borderId="3" xfId="0" applyFont="1" applyFill="1" applyBorder="1"/>
    <xf numFmtId="167" fontId="29" fillId="2" borderId="3" xfId="6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0" fontId="30" fillId="0" borderId="0" xfId="3" applyFont="1" applyAlignment="1">
      <alignment horizontal="right"/>
    </xf>
    <xf numFmtId="0" fontId="9" fillId="0" borderId="0" xfId="0" applyFont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</cellXfs>
  <cellStyles count="8">
    <cellStyle name="0,0_x000d__x000a_NA_x000d__x000a_" xfId="6"/>
    <cellStyle name="Standaard 2" xfId="5"/>
    <cellStyle name="Standard 3" xfId="3"/>
    <cellStyle name="Гиперссылка" xfId="4" builtinId="8"/>
    <cellStyle name="Денежный" xfId="1" builtinId="4"/>
    <cellStyle name="Обычный" xfId="0" builtinId="0"/>
    <cellStyle name="Обычный_Розы Кордес" xfId="2"/>
    <cellStyle name="Финансовый" xfId="7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40404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6" Type="http://schemas.openxmlformats.org/officeDocument/2006/relationships/image" Target="../media/image16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jpeg"/><Relationship Id="rId1" Type="http://schemas.openxmlformats.org/officeDocument/2006/relationships/image" Target="../media/image1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19</xdr:row>
      <xdr:rowOff>12700</xdr:rowOff>
    </xdr:from>
    <xdr:to>
      <xdr:col>7</xdr:col>
      <xdr:colOff>558800</xdr:colOff>
      <xdr:row>19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2128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</xdr:row>
      <xdr:rowOff>12700</xdr:rowOff>
    </xdr:from>
    <xdr:to>
      <xdr:col>7</xdr:col>
      <xdr:colOff>558800</xdr:colOff>
      <xdr:row>20</xdr:row>
      <xdr:rowOff>622300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8415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</xdr:row>
      <xdr:rowOff>12700</xdr:rowOff>
    </xdr:from>
    <xdr:to>
      <xdr:col>7</xdr:col>
      <xdr:colOff>558800</xdr:colOff>
      <xdr:row>21</xdr:row>
      <xdr:rowOff>622300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4701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22</xdr:row>
      <xdr:rowOff>12700</xdr:rowOff>
    </xdr:from>
    <xdr:to>
      <xdr:col>7</xdr:col>
      <xdr:colOff>558800</xdr:colOff>
      <xdr:row>22</xdr:row>
      <xdr:rowOff>622300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0988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23</xdr:row>
      <xdr:rowOff>12700</xdr:rowOff>
    </xdr:from>
    <xdr:to>
      <xdr:col>7</xdr:col>
      <xdr:colOff>558800</xdr:colOff>
      <xdr:row>23</xdr:row>
      <xdr:rowOff>622300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7274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24</xdr:row>
      <xdr:rowOff>12700</xdr:rowOff>
    </xdr:from>
    <xdr:to>
      <xdr:col>7</xdr:col>
      <xdr:colOff>558800</xdr:colOff>
      <xdr:row>24</xdr:row>
      <xdr:rowOff>622300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3561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25</xdr:row>
      <xdr:rowOff>12700</xdr:rowOff>
    </xdr:from>
    <xdr:to>
      <xdr:col>7</xdr:col>
      <xdr:colOff>558800</xdr:colOff>
      <xdr:row>25</xdr:row>
      <xdr:rowOff>622300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9847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26</xdr:row>
      <xdr:rowOff>12700</xdr:rowOff>
    </xdr:from>
    <xdr:to>
      <xdr:col>7</xdr:col>
      <xdr:colOff>558800</xdr:colOff>
      <xdr:row>26</xdr:row>
      <xdr:rowOff>622300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6134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27</xdr:row>
      <xdr:rowOff>12700</xdr:rowOff>
    </xdr:from>
    <xdr:to>
      <xdr:col>7</xdr:col>
      <xdr:colOff>558800</xdr:colOff>
      <xdr:row>27</xdr:row>
      <xdr:rowOff>622300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2420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28</xdr:row>
      <xdr:rowOff>12700</xdr:rowOff>
    </xdr:from>
    <xdr:to>
      <xdr:col>7</xdr:col>
      <xdr:colOff>558800</xdr:colOff>
      <xdr:row>28</xdr:row>
      <xdr:rowOff>622300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8707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30</xdr:row>
      <xdr:rowOff>12700</xdr:rowOff>
    </xdr:from>
    <xdr:to>
      <xdr:col>7</xdr:col>
      <xdr:colOff>558800</xdr:colOff>
      <xdr:row>30</xdr:row>
      <xdr:rowOff>622300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6612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31</xdr:row>
      <xdr:rowOff>12700</xdr:rowOff>
    </xdr:from>
    <xdr:to>
      <xdr:col>7</xdr:col>
      <xdr:colOff>558800</xdr:colOff>
      <xdr:row>31</xdr:row>
      <xdr:rowOff>622300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2899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32</xdr:row>
      <xdr:rowOff>12700</xdr:rowOff>
    </xdr:from>
    <xdr:to>
      <xdr:col>7</xdr:col>
      <xdr:colOff>558800</xdr:colOff>
      <xdr:row>32</xdr:row>
      <xdr:rowOff>622300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9185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33</xdr:row>
      <xdr:rowOff>12700</xdr:rowOff>
    </xdr:from>
    <xdr:to>
      <xdr:col>7</xdr:col>
      <xdr:colOff>558800</xdr:colOff>
      <xdr:row>33</xdr:row>
      <xdr:rowOff>622300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5472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34</xdr:row>
      <xdr:rowOff>12700</xdr:rowOff>
    </xdr:from>
    <xdr:to>
      <xdr:col>7</xdr:col>
      <xdr:colOff>558800</xdr:colOff>
      <xdr:row>34</xdr:row>
      <xdr:rowOff>622300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1758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35</xdr:row>
      <xdr:rowOff>12700</xdr:rowOff>
    </xdr:from>
    <xdr:to>
      <xdr:col>7</xdr:col>
      <xdr:colOff>558800</xdr:colOff>
      <xdr:row>35</xdr:row>
      <xdr:rowOff>622300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8045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36</xdr:row>
      <xdr:rowOff>12700</xdr:rowOff>
    </xdr:from>
    <xdr:to>
      <xdr:col>7</xdr:col>
      <xdr:colOff>558800</xdr:colOff>
      <xdr:row>36</xdr:row>
      <xdr:rowOff>622300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4331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37</xdr:row>
      <xdr:rowOff>12700</xdr:rowOff>
    </xdr:from>
    <xdr:to>
      <xdr:col>7</xdr:col>
      <xdr:colOff>558800</xdr:colOff>
      <xdr:row>37</xdr:row>
      <xdr:rowOff>622300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20618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38</xdr:row>
      <xdr:rowOff>12700</xdr:rowOff>
    </xdr:from>
    <xdr:to>
      <xdr:col>7</xdr:col>
      <xdr:colOff>558800</xdr:colOff>
      <xdr:row>38</xdr:row>
      <xdr:rowOff>622300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26904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39</xdr:row>
      <xdr:rowOff>12700</xdr:rowOff>
    </xdr:from>
    <xdr:to>
      <xdr:col>7</xdr:col>
      <xdr:colOff>558800</xdr:colOff>
      <xdr:row>39</xdr:row>
      <xdr:rowOff>622300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33191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40</xdr:row>
      <xdr:rowOff>12700</xdr:rowOff>
    </xdr:from>
    <xdr:to>
      <xdr:col>7</xdr:col>
      <xdr:colOff>558800</xdr:colOff>
      <xdr:row>40</xdr:row>
      <xdr:rowOff>622300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39477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41</xdr:row>
      <xdr:rowOff>12700</xdr:rowOff>
    </xdr:from>
    <xdr:to>
      <xdr:col>7</xdr:col>
      <xdr:colOff>558800</xdr:colOff>
      <xdr:row>41</xdr:row>
      <xdr:rowOff>622300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45764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43</xdr:row>
      <xdr:rowOff>12700</xdr:rowOff>
    </xdr:from>
    <xdr:to>
      <xdr:col>7</xdr:col>
      <xdr:colOff>558800</xdr:colOff>
      <xdr:row>43</xdr:row>
      <xdr:rowOff>622300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53670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44</xdr:row>
      <xdr:rowOff>12700</xdr:rowOff>
    </xdr:from>
    <xdr:to>
      <xdr:col>7</xdr:col>
      <xdr:colOff>558800</xdr:colOff>
      <xdr:row>44</xdr:row>
      <xdr:rowOff>622300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59956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45</xdr:row>
      <xdr:rowOff>12700</xdr:rowOff>
    </xdr:from>
    <xdr:to>
      <xdr:col>7</xdr:col>
      <xdr:colOff>558800</xdr:colOff>
      <xdr:row>45</xdr:row>
      <xdr:rowOff>622300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66243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46</xdr:row>
      <xdr:rowOff>12700</xdr:rowOff>
    </xdr:from>
    <xdr:to>
      <xdr:col>7</xdr:col>
      <xdr:colOff>558800</xdr:colOff>
      <xdr:row>46</xdr:row>
      <xdr:rowOff>622300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72529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47</xdr:row>
      <xdr:rowOff>12700</xdr:rowOff>
    </xdr:from>
    <xdr:to>
      <xdr:col>7</xdr:col>
      <xdr:colOff>558800</xdr:colOff>
      <xdr:row>47</xdr:row>
      <xdr:rowOff>622300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78816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48</xdr:row>
      <xdr:rowOff>12700</xdr:rowOff>
    </xdr:from>
    <xdr:to>
      <xdr:col>7</xdr:col>
      <xdr:colOff>558800</xdr:colOff>
      <xdr:row>48</xdr:row>
      <xdr:rowOff>622300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85102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49</xdr:row>
      <xdr:rowOff>12700</xdr:rowOff>
    </xdr:from>
    <xdr:to>
      <xdr:col>7</xdr:col>
      <xdr:colOff>558800</xdr:colOff>
      <xdr:row>49</xdr:row>
      <xdr:rowOff>622300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91389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50</xdr:row>
      <xdr:rowOff>12700</xdr:rowOff>
    </xdr:from>
    <xdr:to>
      <xdr:col>7</xdr:col>
      <xdr:colOff>558800</xdr:colOff>
      <xdr:row>50</xdr:row>
      <xdr:rowOff>622300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97675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52</xdr:row>
      <xdr:rowOff>12700</xdr:rowOff>
    </xdr:from>
    <xdr:to>
      <xdr:col>7</xdr:col>
      <xdr:colOff>558800</xdr:colOff>
      <xdr:row>52</xdr:row>
      <xdr:rowOff>622300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05581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53</xdr:row>
      <xdr:rowOff>12700</xdr:rowOff>
    </xdr:from>
    <xdr:to>
      <xdr:col>7</xdr:col>
      <xdr:colOff>558800</xdr:colOff>
      <xdr:row>53</xdr:row>
      <xdr:rowOff>622300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11867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54</xdr:row>
      <xdr:rowOff>12700</xdr:rowOff>
    </xdr:from>
    <xdr:to>
      <xdr:col>7</xdr:col>
      <xdr:colOff>558800</xdr:colOff>
      <xdr:row>54</xdr:row>
      <xdr:rowOff>622300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18154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55</xdr:row>
      <xdr:rowOff>12700</xdr:rowOff>
    </xdr:from>
    <xdr:to>
      <xdr:col>7</xdr:col>
      <xdr:colOff>558800</xdr:colOff>
      <xdr:row>55</xdr:row>
      <xdr:rowOff>622300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24440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56</xdr:row>
      <xdr:rowOff>12700</xdr:rowOff>
    </xdr:from>
    <xdr:to>
      <xdr:col>7</xdr:col>
      <xdr:colOff>558800</xdr:colOff>
      <xdr:row>56</xdr:row>
      <xdr:rowOff>622300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30727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57</xdr:row>
      <xdr:rowOff>12700</xdr:rowOff>
    </xdr:from>
    <xdr:to>
      <xdr:col>7</xdr:col>
      <xdr:colOff>558800</xdr:colOff>
      <xdr:row>57</xdr:row>
      <xdr:rowOff>622300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37013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58</xdr:row>
      <xdr:rowOff>12700</xdr:rowOff>
    </xdr:from>
    <xdr:to>
      <xdr:col>7</xdr:col>
      <xdr:colOff>558800</xdr:colOff>
      <xdr:row>58</xdr:row>
      <xdr:rowOff>622300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43300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59</xdr:row>
      <xdr:rowOff>12700</xdr:rowOff>
    </xdr:from>
    <xdr:to>
      <xdr:col>7</xdr:col>
      <xdr:colOff>558800</xdr:colOff>
      <xdr:row>59</xdr:row>
      <xdr:rowOff>622300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49586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60</xdr:row>
      <xdr:rowOff>12700</xdr:rowOff>
    </xdr:from>
    <xdr:to>
      <xdr:col>7</xdr:col>
      <xdr:colOff>558800</xdr:colOff>
      <xdr:row>60</xdr:row>
      <xdr:rowOff>622300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55873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61</xdr:row>
      <xdr:rowOff>12700</xdr:rowOff>
    </xdr:from>
    <xdr:to>
      <xdr:col>7</xdr:col>
      <xdr:colOff>558800</xdr:colOff>
      <xdr:row>61</xdr:row>
      <xdr:rowOff>622300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62159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62</xdr:row>
      <xdr:rowOff>12700</xdr:rowOff>
    </xdr:from>
    <xdr:to>
      <xdr:col>7</xdr:col>
      <xdr:colOff>558800</xdr:colOff>
      <xdr:row>62</xdr:row>
      <xdr:rowOff>622300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68446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63</xdr:row>
      <xdr:rowOff>12700</xdr:rowOff>
    </xdr:from>
    <xdr:to>
      <xdr:col>7</xdr:col>
      <xdr:colOff>558800</xdr:colOff>
      <xdr:row>63</xdr:row>
      <xdr:rowOff>622300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74732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65</xdr:row>
      <xdr:rowOff>12700</xdr:rowOff>
    </xdr:from>
    <xdr:to>
      <xdr:col>7</xdr:col>
      <xdr:colOff>558800</xdr:colOff>
      <xdr:row>65</xdr:row>
      <xdr:rowOff>622300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82638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66</xdr:row>
      <xdr:rowOff>12700</xdr:rowOff>
    </xdr:from>
    <xdr:to>
      <xdr:col>7</xdr:col>
      <xdr:colOff>558800</xdr:colOff>
      <xdr:row>66</xdr:row>
      <xdr:rowOff>622300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88925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67</xdr:row>
      <xdr:rowOff>12700</xdr:rowOff>
    </xdr:from>
    <xdr:to>
      <xdr:col>7</xdr:col>
      <xdr:colOff>558800</xdr:colOff>
      <xdr:row>67</xdr:row>
      <xdr:rowOff>622300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295211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68</xdr:row>
      <xdr:rowOff>12700</xdr:rowOff>
    </xdr:from>
    <xdr:to>
      <xdr:col>7</xdr:col>
      <xdr:colOff>558800</xdr:colOff>
      <xdr:row>68</xdr:row>
      <xdr:rowOff>622300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01498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69</xdr:row>
      <xdr:rowOff>12700</xdr:rowOff>
    </xdr:from>
    <xdr:to>
      <xdr:col>7</xdr:col>
      <xdr:colOff>558800</xdr:colOff>
      <xdr:row>69</xdr:row>
      <xdr:rowOff>622300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07784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70</xdr:row>
      <xdr:rowOff>12700</xdr:rowOff>
    </xdr:from>
    <xdr:to>
      <xdr:col>7</xdr:col>
      <xdr:colOff>558800</xdr:colOff>
      <xdr:row>70</xdr:row>
      <xdr:rowOff>622300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14071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71</xdr:row>
      <xdr:rowOff>12700</xdr:rowOff>
    </xdr:from>
    <xdr:to>
      <xdr:col>7</xdr:col>
      <xdr:colOff>558800</xdr:colOff>
      <xdr:row>71</xdr:row>
      <xdr:rowOff>622300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20357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73</xdr:row>
      <xdr:rowOff>12700</xdr:rowOff>
    </xdr:from>
    <xdr:to>
      <xdr:col>7</xdr:col>
      <xdr:colOff>558800</xdr:colOff>
      <xdr:row>73</xdr:row>
      <xdr:rowOff>622300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28263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74</xdr:row>
      <xdr:rowOff>12700</xdr:rowOff>
    </xdr:from>
    <xdr:to>
      <xdr:col>7</xdr:col>
      <xdr:colOff>558800</xdr:colOff>
      <xdr:row>74</xdr:row>
      <xdr:rowOff>622300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34549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75</xdr:row>
      <xdr:rowOff>12700</xdr:rowOff>
    </xdr:from>
    <xdr:to>
      <xdr:col>7</xdr:col>
      <xdr:colOff>558800</xdr:colOff>
      <xdr:row>75</xdr:row>
      <xdr:rowOff>622300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40836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76</xdr:row>
      <xdr:rowOff>12700</xdr:rowOff>
    </xdr:from>
    <xdr:to>
      <xdr:col>7</xdr:col>
      <xdr:colOff>558800</xdr:colOff>
      <xdr:row>76</xdr:row>
      <xdr:rowOff>622300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47122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77</xdr:row>
      <xdr:rowOff>12700</xdr:rowOff>
    </xdr:from>
    <xdr:to>
      <xdr:col>7</xdr:col>
      <xdr:colOff>558800</xdr:colOff>
      <xdr:row>77</xdr:row>
      <xdr:rowOff>622300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53409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78</xdr:row>
      <xdr:rowOff>12700</xdr:rowOff>
    </xdr:from>
    <xdr:to>
      <xdr:col>7</xdr:col>
      <xdr:colOff>558800</xdr:colOff>
      <xdr:row>78</xdr:row>
      <xdr:rowOff>622300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59695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79</xdr:row>
      <xdr:rowOff>12700</xdr:rowOff>
    </xdr:from>
    <xdr:to>
      <xdr:col>7</xdr:col>
      <xdr:colOff>558800</xdr:colOff>
      <xdr:row>79</xdr:row>
      <xdr:rowOff>622300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65982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80</xdr:row>
      <xdr:rowOff>12700</xdr:rowOff>
    </xdr:from>
    <xdr:to>
      <xdr:col>7</xdr:col>
      <xdr:colOff>558800</xdr:colOff>
      <xdr:row>80</xdr:row>
      <xdr:rowOff>622300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72268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81</xdr:row>
      <xdr:rowOff>12700</xdr:rowOff>
    </xdr:from>
    <xdr:to>
      <xdr:col>7</xdr:col>
      <xdr:colOff>558800</xdr:colOff>
      <xdr:row>81</xdr:row>
      <xdr:rowOff>622300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78555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82</xdr:row>
      <xdr:rowOff>12700</xdr:rowOff>
    </xdr:from>
    <xdr:to>
      <xdr:col>7</xdr:col>
      <xdr:colOff>558800</xdr:colOff>
      <xdr:row>82</xdr:row>
      <xdr:rowOff>622300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84841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83</xdr:row>
      <xdr:rowOff>12700</xdr:rowOff>
    </xdr:from>
    <xdr:to>
      <xdr:col>7</xdr:col>
      <xdr:colOff>558800</xdr:colOff>
      <xdr:row>83</xdr:row>
      <xdr:rowOff>622300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91128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84</xdr:row>
      <xdr:rowOff>12700</xdr:rowOff>
    </xdr:from>
    <xdr:to>
      <xdr:col>7</xdr:col>
      <xdr:colOff>558800</xdr:colOff>
      <xdr:row>84</xdr:row>
      <xdr:rowOff>622300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397414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85</xdr:row>
      <xdr:rowOff>12700</xdr:rowOff>
    </xdr:from>
    <xdr:to>
      <xdr:col>7</xdr:col>
      <xdr:colOff>558800</xdr:colOff>
      <xdr:row>85</xdr:row>
      <xdr:rowOff>622300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03701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87</xdr:row>
      <xdr:rowOff>12700</xdr:rowOff>
    </xdr:from>
    <xdr:to>
      <xdr:col>7</xdr:col>
      <xdr:colOff>558800</xdr:colOff>
      <xdr:row>87</xdr:row>
      <xdr:rowOff>622300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11607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88</xdr:row>
      <xdr:rowOff>12700</xdr:rowOff>
    </xdr:from>
    <xdr:to>
      <xdr:col>7</xdr:col>
      <xdr:colOff>558800</xdr:colOff>
      <xdr:row>88</xdr:row>
      <xdr:rowOff>622300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17893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89</xdr:row>
      <xdr:rowOff>12700</xdr:rowOff>
    </xdr:from>
    <xdr:to>
      <xdr:col>7</xdr:col>
      <xdr:colOff>558800</xdr:colOff>
      <xdr:row>89</xdr:row>
      <xdr:rowOff>622300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24180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90</xdr:row>
      <xdr:rowOff>12700</xdr:rowOff>
    </xdr:from>
    <xdr:to>
      <xdr:col>7</xdr:col>
      <xdr:colOff>558800</xdr:colOff>
      <xdr:row>90</xdr:row>
      <xdr:rowOff>622300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30466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91</xdr:row>
      <xdr:rowOff>12700</xdr:rowOff>
    </xdr:from>
    <xdr:to>
      <xdr:col>7</xdr:col>
      <xdr:colOff>558800</xdr:colOff>
      <xdr:row>91</xdr:row>
      <xdr:rowOff>622300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36753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92</xdr:row>
      <xdr:rowOff>12700</xdr:rowOff>
    </xdr:from>
    <xdr:to>
      <xdr:col>7</xdr:col>
      <xdr:colOff>558800</xdr:colOff>
      <xdr:row>92</xdr:row>
      <xdr:rowOff>622300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43039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93</xdr:row>
      <xdr:rowOff>12700</xdr:rowOff>
    </xdr:from>
    <xdr:to>
      <xdr:col>7</xdr:col>
      <xdr:colOff>558800</xdr:colOff>
      <xdr:row>93</xdr:row>
      <xdr:rowOff>622300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49326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94</xdr:row>
      <xdr:rowOff>12700</xdr:rowOff>
    </xdr:from>
    <xdr:to>
      <xdr:col>7</xdr:col>
      <xdr:colOff>558800</xdr:colOff>
      <xdr:row>94</xdr:row>
      <xdr:rowOff>622300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55612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95</xdr:row>
      <xdr:rowOff>12700</xdr:rowOff>
    </xdr:from>
    <xdr:to>
      <xdr:col>7</xdr:col>
      <xdr:colOff>558800</xdr:colOff>
      <xdr:row>95</xdr:row>
      <xdr:rowOff>622300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61899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96</xdr:row>
      <xdr:rowOff>12700</xdr:rowOff>
    </xdr:from>
    <xdr:to>
      <xdr:col>7</xdr:col>
      <xdr:colOff>558800</xdr:colOff>
      <xdr:row>96</xdr:row>
      <xdr:rowOff>622300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68185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97</xdr:row>
      <xdr:rowOff>12700</xdr:rowOff>
    </xdr:from>
    <xdr:to>
      <xdr:col>7</xdr:col>
      <xdr:colOff>558800</xdr:colOff>
      <xdr:row>97</xdr:row>
      <xdr:rowOff>622300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74472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98</xdr:row>
      <xdr:rowOff>12700</xdr:rowOff>
    </xdr:from>
    <xdr:to>
      <xdr:col>7</xdr:col>
      <xdr:colOff>558800</xdr:colOff>
      <xdr:row>98</xdr:row>
      <xdr:rowOff>622300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80758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99</xdr:row>
      <xdr:rowOff>12700</xdr:rowOff>
    </xdr:from>
    <xdr:to>
      <xdr:col>7</xdr:col>
      <xdr:colOff>558800</xdr:colOff>
      <xdr:row>99</xdr:row>
      <xdr:rowOff>622300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87045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100</xdr:row>
      <xdr:rowOff>12700</xdr:rowOff>
    </xdr:from>
    <xdr:to>
      <xdr:col>7</xdr:col>
      <xdr:colOff>558800</xdr:colOff>
      <xdr:row>100</xdr:row>
      <xdr:rowOff>622300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93331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101</xdr:row>
      <xdr:rowOff>12700</xdr:rowOff>
    </xdr:from>
    <xdr:to>
      <xdr:col>7</xdr:col>
      <xdr:colOff>558800</xdr:colOff>
      <xdr:row>101</xdr:row>
      <xdr:rowOff>622300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499618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102</xdr:row>
      <xdr:rowOff>12700</xdr:rowOff>
    </xdr:from>
    <xdr:to>
      <xdr:col>7</xdr:col>
      <xdr:colOff>558800</xdr:colOff>
      <xdr:row>102</xdr:row>
      <xdr:rowOff>622300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05904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103</xdr:row>
      <xdr:rowOff>12700</xdr:rowOff>
    </xdr:from>
    <xdr:to>
      <xdr:col>7</xdr:col>
      <xdr:colOff>558800</xdr:colOff>
      <xdr:row>103</xdr:row>
      <xdr:rowOff>622300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12191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104</xdr:row>
      <xdr:rowOff>12700</xdr:rowOff>
    </xdr:from>
    <xdr:to>
      <xdr:col>7</xdr:col>
      <xdr:colOff>558800</xdr:colOff>
      <xdr:row>104</xdr:row>
      <xdr:rowOff>622300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18477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106</xdr:row>
      <xdr:rowOff>12700</xdr:rowOff>
    </xdr:from>
    <xdr:to>
      <xdr:col>7</xdr:col>
      <xdr:colOff>558800</xdr:colOff>
      <xdr:row>106</xdr:row>
      <xdr:rowOff>622300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26383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107</xdr:row>
      <xdr:rowOff>12700</xdr:rowOff>
    </xdr:from>
    <xdr:to>
      <xdr:col>7</xdr:col>
      <xdr:colOff>558800</xdr:colOff>
      <xdr:row>107</xdr:row>
      <xdr:rowOff>622300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32669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108</xdr:row>
      <xdr:rowOff>12700</xdr:rowOff>
    </xdr:from>
    <xdr:to>
      <xdr:col>7</xdr:col>
      <xdr:colOff>558800</xdr:colOff>
      <xdr:row>108</xdr:row>
      <xdr:rowOff>622300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38956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109</xdr:row>
      <xdr:rowOff>12700</xdr:rowOff>
    </xdr:from>
    <xdr:to>
      <xdr:col>7</xdr:col>
      <xdr:colOff>558800</xdr:colOff>
      <xdr:row>109</xdr:row>
      <xdr:rowOff>622300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45242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110</xdr:row>
      <xdr:rowOff>12700</xdr:rowOff>
    </xdr:from>
    <xdr:to>
      <xdr:col>7</xdr:col>
      <xdr:colOff>558800</xdr:colOff>
      <xdr:row>110</xdr:row>
      <xdr:rowOff>622300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51529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111</xdr:row>
      <xdr:rowOff>12700</xdr:rowOff>
    </xdr:from>
    <xdr:to>
      <xdr:col>7</xdr:col>
      <xdr:colOff>558800</xdr:colOff>
      <xdr:row>111</xdr:row>
      <xdr:rowOff>622300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57815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112</xdr:row>
      <xdr:rowOff>12700</xdr:rowOff>
    </xdr:from>
    <xdr:to>
      <xdr:col>7</xdr:col>
      <xdr:colOff>558800</xdr:colOff>
      <xdr:row>112</xdr:row>
      <xdr:rowOff>622300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64102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114</xdr:row>
      <xdr:rowOff>12700</xdr:rowOff>
    </xdr:from>
    <xdr:to>
      <xdr:col>7</xdr:col>
      <xdr:colOff>558800</xdr:colOff>
      <xdr:row>114</xdr:row>
      <xdr:rowOff>622300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72008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115</xdr:row>
      <xdr:rowOff>12700</xdr:rowOff>
    </xdr:from>
    <xdr:to>
      <xdr:col>7</xdr:col>
      <xdr:colOff>558800</xdr:colOff>
      <xdr:row>115</xdr:row>
      <xdr:rowOff>622300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78294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116</xdr:row>
      <xdr:rowOff>12700</xdr:rowOff>
    </xdr:from>
    <xdr:to>
      <xdr:col>7</xdr:col>
      <xdr:colOff>558800</xdr:colOff>
      <xdr:row>116</xdr:row>
      <xdr:rowOff>622300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84581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117</xdr:row>
      <xdr:rowOff>12700</xdr:rowOff>
    </xdr:from>
    <xdr:to>
      <xdr:col>7</xdr:col>
      <xdr:colOff>558800</xdr:colOff>
      <xdr:row>117</xdr:row>
      <xdr:rowOff>622300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590867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120</xdr:row>
      <xdr:rowOff>12700</xdr:rowOff>
    </xdr:from>
    <xdr:to>
      <xdr:col>7</xdr:col>
      <xdr:colOff>558800</xdr:colOff>
      <xdr:row>120</xdr:row>
      <xdr:rowOff>622300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01726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121</xdr:row>
      <xdr:rowOff>12700</xdr:rowOff>
    </xdr:from>
    <xdr:to>
      <xdr:col>7</xdr:col>
      <xdr:colOff>558800</xdr:colOff>
      <xdr:row>121</xdr:row>
      <xdr:rowOff>622300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08012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122</xdr:row>
      <xdr:rowOff>12700</xdr:rowOff>
    </xdr:from>
    <xdr:to>
      <xdr:col>7</xdr:col>
      <xdr:colOff>558800</xdr:colOff>
      <xdr:row>122</xdr:row>
      <xdr:rowOff>622300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14299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123</xdr:row>
      <xdr:rowOff>12700</xdr:rowOff>
    </xdr:from>
    <xdr:to>
      <xdr:col>7</xdr:col>
      <xdr:colOff>558800</xdr:colOff>
      <xdr:row>123</xdr:row>
      <xdr:rowOff>622300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20585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124</xdr:row>
      <xdr:rowOff>12700</xdr:rowOff>
    </xdr:from>
    <xdr:to>
      <xdr:col>7</xdr:col>
      <xdr:colOff>558800</xdr:colOff>
      <xdr:row>124</xdr:row>
      <xdr:rowOff>622300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26872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125</xdr:row>
      <xdr:rowOff>12700</xdr:rowOff>
    </xdr:from>
    <xdr:to>
      <xdr:col>7</xdr:col>
      <xdr:colOff>558800</xdr:colOff>
      <xdr:row>125</xdr:row>
      <xdr:rowOff>622300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33158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126</xdr:row>
      <xdr:rowOff>12700</xdr:rowOff>
    </xdr:from>
    <xdr:to>
      <xdr:col>7</xdr:col>
      <xdr:colOff>558800</xdr:colOff>
      <xdr:row>126</xdr:row>
      <xdr:rowOff>622300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39445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127</xdr:row>
      <xdr:rowOff>12700</xdr:rowOff>
    </xdr:from>
    <xdr:to>
      <xdr:col>7</xdr:col>
      <xdr:colOff>558800</xdr:colOff>
      <xdr:row>127</xdr:row>
      <xdr:rowOff>622300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45731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128</xdr:row>
      <xdr:rowOff>12700</xdr:rowOff>
    </xdr:from>
    <xdr:to>
      <xdr:col>7</xdr:col>
      <xdr:colOff>558800</xdr:colOff>
      <xdr:row>128</xdr:row>
      <xdr:rowOff>622300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52018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129</xdr:row>
      <xdr:rowOff>12700</xdr:rowOff>
    </xdr:from>
    <xdr:to>
      <xdr:col>7</xdr:col>
      <xdr:colOff>558800</xdr:colOff>
      <xdr:row>129</xdr:row>
      <xdr:rowOff>622300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58304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130</xdr:row>
      <xdr:rowOff>12700</xdr:rowOff>
    </xdr:from>
    <xdr:to>
      <xdr:col>7</xdr:col>
      <xdr:colOff>558800</xdr:colOff>
      <xdr:row>130</xdr:row>
      <xdr:rowOff>622300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64591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131</xdr:row>
      <xdr:rowOff>12700</xdr:rowOff>
    </xdr:from>
    <xdr:to>
      <xdr:col>7</xdr:col>
      <xdr:colOff>558800</xdr:colOff>
      <xdr:row>131</xdr:row>
      <xdr:rowOff>622300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70877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132</xdr:row>
      <xdr:rowOff>12700</xdr:rowOff>
    </xdr:from>
    <xdr:to>
      <xdr:col>7</xdr:col>
      <xdr:colOff>558800</xdr:colOff>
      <xdr:row>132</xdr:row>
      <xdr:rowOff>622300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77164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133</xdr:row>
      <xdr:rowOff>12700</xdr:rowOff>
    </xdr:from>
    <xdr:to>
      <xdr:col>7</xdr:col>
      <xdr:colOff>558800</xdr:colOff>
      <xdr:row>133</xdr:row>
      <xdr:rowOff>622300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83450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134</xdr:row>
      <xdr:rowOff>12700</xdr:rowOff>
    </xdr:from>
    <xdr:to>
      <xdr:col>7</xdr:col>
      <xdr:colOff>558800</xdr:colOff>
      <xdr:row>134</xdr:row>
      <xdr:rowOff>622300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89737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135</xdr:row>
      <xdr:rowOff>12700</xdr:rowOff>
    </xdr:from>
    <xdr:to>
      <xdr:col>7</xdr:col>
      <xdr:colOff>558800</xdr:colOff>
      <xdr:row>135</xdr:row>
      <xdr:rowOff>622300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696023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136</xdr:row>
      <xdr:rowOff>12700</xdr:rowOff>
    </xdr:from>
    <xdr:to>
      <xdr:col>7</xdr:col>
      <xdr:colOff>558800</xdr:colOff>
      <xdr:row>136</xdr:row>
      <xdr:rowOff>622300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02310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137</xdr:row>
      <xdr:rowOff>12700</xdr:rowOff>
    </xdr:from>
    <xdr:to>
      <xdr:col>7</xdr:col>
      <xdr:colOff>558800</xdr:colOff>
      <xdr:row>137</xdr:row>
      <xdr:rowOff>622300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08596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138</xdr:row>
      <xdr:rowOff>12700</xdr:rowOff>
    </xdr:from>
    <xdr:to>
      <xdr:col>7</xdr:col>
      <xdr:colOff>558800</xdr:colOff>
      <xdr:row>138</xdr:row>
      <xdr:rowOff>622300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14883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139</xdr:row>
      <xdr:rowOff>12700</xdr:rowOff>
    </xdr:from>
    <xdr:to>
      <xdr:col>7</xdr:col>
      <xdr:colOff>558800</xdr:colOff>
      <xdr:row>139</xdr:row>
      <xdr:rowOff>622300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21169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140</xdr:row>
      <xdr:rowOff>12700</xdr:rowOff>
    </xdr:from>
    <xdr:to>
      <xdr:col>7</xdr:col>
      <xdr:colOff>558800</xdr:colOff>
      <xdr:row>140</xdr:row>
      <xdr:rowOff>622300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27456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141</xdr:row>
      <xdr:rowOff>12700</xdr:rowOff>
    </xdr:from>
    <xdr:to>
      <xdr:col>7</xdr:col>
      <xdr:colOff>558800</xdr:colOff>
      <xdr:row>141</xdr:row>
      <xdr:rowOff>622300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33742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142</xdr:row>
      <xdr:rowOff>12700</xdr:rowOff>
    </xdr:from>
    <xdr:to>
      <xdr:col>7</xdr:col>
      <xdr:colOff>558800</xdr:colOff>
      <xdr:row>142</xdr:row>
      <xdr:rowOff>622300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40029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143</xdr:row>
      <xdr:rowOff>12700</xdr:rowOff>
    </xdr:from>
    <xdr:to>
      <xdr:col>7</xdr:col>
      <xdr:colOff>558800</xdr:colOff>
      <xdr:row>143</xdr:row>
      <xdr:rowOff>622300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46315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144</xdr:row>
      <xdr:rowOff>12700</xdr:rowOff>
    </xdr:from>
    <xdr:to>
      <xdr:col>7</xdr:col>
      <xdr:colOff>558800</xdr:colOff>
      <xdr:row>144</xdr:row>
      <xdr:rowOff>622300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52602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145</xdr:row>
      <xdr:rowOff>12700</xdr:rowOff>
    </xdr:from>
    <xdr:to>
      <xdr:col>7</xdr:col>
      <xdr:colOff>558800</xdr:colOff>
      <xdr:row>145</xdr:row>
      <xdr:rowOff>622300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58888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146</xdr:row>
      <xdr:rowOff>12700</xdr:rowOff>
    </xdr:from>
    <xdr:to>
      <xdr:col>7</xdr:col>
      <xdr:colOff>558800</xdr:colOff>
      <xdr:row>146</xdr:row>
      <xdr:rowOff>622300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65175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147</xdr:row>
      <xdr:rowOff>12700</xdr:rowOff>
    </xdr:from>
    <xdr:to>
      <xdr:col>7</xdr:col>
      <xdr:colOff>558800</xdr:colOff>
      <xdr:row>147</xdr:row>
      <xdr:rowOff>622300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71461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148</xdr:row>
      <xdr:rowOff>12700</xdr:rowOff>
    </xdr:from>
    <xdr:to>
      <xdr:col>7</xdr:col>
      <xdr:colOff>558800</xdr:colOff>
      <xdr:row>148</xdr:row>
      <xdr:rowOff>622300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77748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150</xdr:row>
      <xdr:rowOff>12700</xdr:rowOff>
    </xdr:from>
    <xdr:to>
      <xdr:col>7</xdr:col>
      <xdr:colOff>558800</xdr:colOff>
      <xdr:row>150</xdr:row>
      <xdr:rowOff>622300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85653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151</xdr:row>
      <xdr:rowOff>12700</xdr:rowOff>
    </xdr:from>
    <xdr:to>
      <xdr:col>7</xdr:col>
      <xdr:colOff>558800</xdr:colOff>
      <xdr:row>151</xdr:row>
      <xdr:rowOff>622300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91940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152</xdr:row>
      <xdr:rowOff>12700</xdr:rowOff>
    </xdr:from>
    <xdr:to>
      <xdr:col>7</xdr:col>
      <xdr:colOff>558800</xdr:colOff>
      <xdr:row>152</xdr:row>
      <xdr:rowOff>622300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798226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153</xdr:row>
      <xdr:rowOff>12700</xdr:rowOff>
    </xdr:from>
    <xdr:to>
      <xdr:col>7</xdr:col>
      <xdr:colOff>558800</xdr:colOff>
      <xdr:row>153</xdr:row>
      <xdr:rowOff>622300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04513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155</xdr:row>
      <xdr:rowOff>12700</xdr:rowOff>
    </xdr:from>
    <xdr:to>
      <xdr:col>7</xdr:col>
      <xdr:colOff>558800</xdr:colOff>
      <xdr:row>155</xdr:row>
      <xdr:rowOff>622300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12419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156</xdr:row>
      <xdr:rowOff>12700</xdr:rowOff>
    </xdr:from>
    <xdr:to>
      <xdr:col>7</xdr:col>
      <xdr:colOff>558800</xdr:colOff>
      <xdr:row>156</xdr:row>
      <xdr:rowOff>622300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18705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157</xdr:row>
      <xdr:rowOff>12700</xdr:rowOff>
    </xdr:from>
    <xdr:to>
      <xdr:col>7</xdr:col>
      <xdr:colOff>558800</xdr:colOff>
      <xdr:row>157</xdr:row>
      <xdr:rowOff>622300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24992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158</xdr:row>
      <xdr:rowOff>12700</xdr:rowOff>
    </xdr:from>
    <xdr:to>
      <xdr:col>7</xdr:col>
      <xdr:colOff>558800</xdr:colOff>
      <xdr:row>158</xdr:row>
      <xdr:rowOff>622300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31278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159</xdr:row>
      <xdr:rowOff>12700</xdr:rowOff>
    </xdr:from>
    <xdr:to>
      <xdr:col>7</xdr:col>
      <xdr:colOff>558800</xdr:colOff>
      <xdr:row>159</xdr:row>
      <xdr:rowOff>622300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37565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161</xdr:row>
      <xdr:rowOff>12700</xdr:rowOff>
    </xdr:from>
    <xdr:to>
      <xdr:col>7</xdr:col>
      <xdr:colOff>558800</xdr:colOff>
      <xdr:row>161</xdr:row>
      <xdr:rowOff>622300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45470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162</xdr:row>
      <xdr:rowOff>12700</xdr:rowOff>
    </xdr:from>
    <xdr:to>
      <xdr:col>7</xdr:col>
      <xdr:colOff>558800</xdr:colOff>
      <xdr:row>162</xdr:row>
      <xdr:rowOff>622300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51757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163</xdr:row>
      <xdr:rowOff>12700</xdr:rowOff>
    </xdr:from>
    <xdr:to>
      <xdr:col>7</xdr:col>
      <xdr:colOff>558800</xdr:colOff>
      <xdr:row>163</xdr:row>
      <xdr:rowOff>622300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58043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164</xdr:row>
      <xdr:rowOff>12700</xdr:rowOff>
    </xdr:from>
    <xdr:to>
      <xdr:col>7</xdr:col>
      <xdr:colOff>558800</xdr:colOff>
      <xdr:row>164</xdr:row>
      <xdr:rowOff>622300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64330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165</xdr:row>
      <xdr:rowOff>12700</xdr:rowOff>
    </xdr:from>
    <xdr:to>
      <xdr:col>7</xdr:col>
      <xdr:colOff>558800</xdr:colOff>
      <xdr:row>165</xdr:row>
      <xdr:rowOff>622300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1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70616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166</xdr:row>
      <xdr:rowOff>12700</xdr:rowOff>
    </xdr:from>
    <xdr:to>
      <xdr:col>7</xdr:col>
      <xdr:colOff>558800</xdr:colOff>
      <xdr:row>166</xdr:row>
      <xdr:rowOff>622300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76903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167</xdr:row>
      <xdr:rowOff>12700</xdr:rowOff>
    </xdr:from>
    <xdr:to>
      <xdr:col>7</xdr:col>
      <xdr:colOff>558800</xdr:colOff>
      <xdr:row>167</xdr:row>
      <xdr:rowOff>622300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1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83189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168</xdr:row>
      <xdr:rowOff>12700</xdr:rowOff>
    </xdr:from>
    <xdr:to>
      <xdr:col>7</xdr:col>
      <xdr:colOff>558800</xdr:colOff>
      <xdr:row>168</xdr:row>
      <xdr:rowOff>622300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89476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169</xdr:row>
      <xdr:rowOff>12700</xdr:rowOff>
    </xdr:from>
    <xdr:to>
      <xdr:col>7</xdr:col>
      <xdr:colOff>558800</xdr:colOff>
      <xdr:row>169</xdr:row>
      <xdr:rowOff>622300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895762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170</xdr:row>
      <xdr:rowOff>12700</xdr:rowOff>
    </xdr:from>
    <xdr:to>
      <xdr:col>7</xdr:col>
      <xdr:colOff>558800</xdr:colOff>
      <xdr:row>170</xdr:row>
      <xdr:rowOff>622300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02049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171</xdr:row>
      <xdr:rowOff>12700</xdr:rowOff>
    </xdr:from>
    <xdr:to>
      <xdr:col>7</xdr:col>
      <xdr:colOff>558800</xdr:colOff>
      <xdr:row>171</xdr:row>
      <xdr:rowOff>622300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08335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172</xdr:row>
      <xdr:rowOff>12700</xdr:rowOff>
    </xdr:from>
    <xdr:to>
      <xdr:col>7</xdr:col>
      <xdr:colOff>558800</xdr:colOff>
      <xdr:row>172</xdr:row>
      <xdr:rowOff>622300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14622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173</xdr:row>
      <xdr:rowOff>12700</xdr:rowOff>
    </xdr:from>
    <xdr:to>
      <xdr:col>7</xdr:col>
      <xdr:colOff>558800</xdr:colOff>
      <xdr:row>173</xdr:row>
      <xdr:rowOff>622300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209087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174</xdr:row>
      <xdr:rowOff>12700</xdr:rowOff>
    </xdr:from>
    <xdr:to>
      <xdr:col>7</xdr:col>
      <xdr:colOff>558800</xdr:colOff>
      <xdr:row>174</xdr:row>
      <xdr:rowOff>622300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2719525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176</xdr:row>
      <xdr:rowOff>12700</xdr:rowOff>
    </xdr:from>
    <xdr:to>
      <xdr:col>7</xdr:col>
      <xdr:colOff>558800</xdr:colOff>
      <xdr:row>176</xdr:row>
      <xdr:rowOff>622300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1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35101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177</xdr:row>
      <xdr:rowOff>12700</xdr:rowOff>
    </xdr:from>
    <xdr:to>
      <xdr:col>7</xdr:col>
      <xdr:colOff>558800</xdr:colOff>
      <xdr:row>177</xdr:row>
      <xdr:rowOff>622300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1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41387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178</xdr:row>
      <xdr:rowOff>12700</xdr:rowOff>
    </xdr:from>
    <xdr:to>
      <xdr:col>7</xdr:col>
      <xdr:colOff>558800</xdr:colOff>
      <xdr:row>178</xdr:row>
      <xdr:rowOff>622300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47674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179</xdr:row>
      <xdr:rowOff>12700</xdr:rowOff>
    </xdr:from>
    <xdr:to>
      <xdr:col>7</xdr:col>
      <xdr:colOff>558800</xdr:colOff>
      <xdr:row>179</xdr:row>
      <xdr:rowOff>622300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53960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180</xdr:row>
      <xdr:rowOff>12700</xdr:rowOff>
    </xdr:from>
    <xdr:to>
      <xdr:col>7</xdr:col>
      <xdr:colOff>558800</xdr:colOff>
      <xdr:row>180</xdr:row>
      <xdr:rowOff>622300</xdr:rowOff>
    </xdr:to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60247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181</xdr:row>
      <xdr:rowOff>12700</xdr:rowOff>
    </xdr:from>
    <xdr:to>
      <xdr:col>7</xdr:col>
      <xdr:colOff>558800</xdr:colOff>
      <xdr:row>181</xdr:row>
      <xdr:rowOff>622300</xdr:rowOff>
    </xdr:to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1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66533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182</xdr:row>
      <xdr:rowOff>12700</xdr:rowOff>
    </xdr:from>
    <xdr:to>
      <xdr:col>7</xdr:col>
      <xdr:colOff>558800</xdr:colOff>
      <xdr:row>182</xdr:row>
      <xdr:rowOff>622300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72820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183</xdr:row>
      <xdr:rowOff>12700</xdr:rowOff>
    </xdr:from>
    <xdr:to>
      <xdr:col>7</xdr:col>
      <xdr:colOff>558800</xdr:colOff>
      <xdr:row>183</xdr:row>
      <xdr:rowOff>622300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1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79106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184</xdr:row>
      <xdr:rowOff>12700</xdr:rowOff>
    </xdr:from>
    <xdr:to>
      <xdr:col>7</xdr:col>
      <xdr:colOff>558800</xdr:colOff>
      <xdr:row>184</xdr:row>
      <xdr:rowOff>622300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1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85393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185</xdr:row>
      <xdr:rowOff>12700</xdr:rowOff>
    </xdr:from>
    <xdr:to>
      <xdr:col>7</xdr:col>
      <xdr:colOff>558800</xdr:colOff>
      <xdr:row>185</xdr:row>
      <xdr:rowOff>622300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91679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186</xdr:row>
      <xdr:rowOff>12700</xdr:rowOff>
    </xdr:from>
    <xdr:to>
      <xdr:col>7</xdr:col>
      <xdr:colOff>558800</xdr:colOff>
      <xdr:row>186</xdr:row>
      <xdr:rowOff>622300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997966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187</xdr:row>
      <xdr:rowOff>12700</xdr:rowOff>
    </xdr:from>
    <xdr:to>
      <xdr:col>7</xdr:col>
      <xdr:colOff>558800</xdr:colOff>
      <xdr:row>187</xdr:row>
      <xdr:rowOff>622300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1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04252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188</xdr:row>
      <xdr:rowOff>12700</xdr:rowOff>
    </xdr:from>
    <xdr:to>
      <xdr:col>7</xdr:col>
      <xdr:colOff>558800</xdr:colOff>
      <xdr:row>188</xdr:row>
      <xdr:rowOff>622300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10539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189</xdr:row>
      <xdr:rowOff>12700</xdr:rowOff>
    </xdr:from>
    <xdr:to>
      <xdr:col>7</xdr:col>
      <xdr:colOff>558800</xdr:colOff>
      <xdr:row>189</xdr:row>
      <xdr:rowOff>622300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16825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190</xdr:row>
      <xdr:rowOff>12700</xdr:rowOff>
    </xdr:from>
    <xdr:to>
      <xdr:col>7</xdr:col>
      <xdr:colOff>558800</xdr:colOff>
      <xdr:row>190</xdr:row>
      <xdr:rowOff>622300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1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23112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191</xdr:row>
      <xdr:rowOff>12700</xdr:rowOff>
    </xdr:from>
    <xdr:to>
      <xdr:col>7</xdr:col>
      <xdr:colOff>558800</xdr:colOff>
      <xdr:row>191</xdr:row>
      <xdr:rowOff>622300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29398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192</xdr:row>
      <xdr:rowOff>12700</xdr:rowOff>
    </xdr:from>
    <xdr:to>
      <xdr:col>7</xdr:col>
      <xdr:colOff>558800</xdr:colOff>
      <xdr:row>192</xdr:row>
      <xdr:rowOff>622300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35685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193</xdr:row>
      <xdr:rowOff>12700</xdr:rowOff>
    </xdr:from>
    <xdr:to>
      <xdr:col>7</xdr:col>
      <xdr:colOff>558800</xdr:colOff>
      <xdr:row>193</xdr:row>
      <xdr:rowOff>622300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41971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194</xdr:row>
      <xdr:rowOff>12700</xdr:rowOff>
    </xdr:from>
    <xdr:to>
      <xdr:col>7</xdr:col>
      <xdr:colOff>558800</xdr:colOff>
      <xdr:row>194</xdr:row>
      <xdr:rowOff>622300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1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48258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195</xdr:row>
      <xdr:rowOff>12700</xdr:rowOff>
    </xdr:from>
    <xdr:to>
      <xdr:col>7</xdr:col>
      <xdr:colOff>558800</xdr:colOff>
      <xdr:row>195</xdr:row>
      <xdr:rowOff>622300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54544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196</xdr:row>
      <xdr:rowOff>12700</xdr:rowOff>
    </xdr:from>
    <xdr:to>
      <xdr:col>7</xdr:col>
      <xdr:colOff>558800</xdr:colOff>
      <xdr:row>196</xdr:row>
      <xdr:rowOff>622300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60831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197</xdr:row>
      <xdr:rowOff>12700</xdr:rowOff>
    </xdr:from>
    <xdr:to>
      <xdr:col>7</xdr:col>
      <xdr:colOff>558800</xdr:colOff>
      <xdr:row>197</xdr:row>
      <xdr:rowOff>622300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1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67117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198</xdr:row>
      <xdr:rowOff>12700</xdr:rowOff>
    </xdr:from>
    <xdr:to>
      <xdr:col>7</xdr:col>
      <xdr:colOff>558800</xdr:colOff>
      <xdr:row>198</xdr:row>
      <xdr:rowOff>622300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73404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199</xdr:row>
      <xdr:rowOff>12700</xdr:rowOff>
    </xdr:from>
    <xdr:to>
      <xdr:col>7</xdr:col>
      <xdr:colOff>558800</xdr:colOff>
      <xdr:row>199</xdr:row>
      <xdr:rowOff>622300</xdr:rowOff>
    </xdr:to>
    <xdr:pic>
      <xdr:nvPicPr>
        <xdr:cNvPr id="168" name="Рисунок 167"/>
        <xdr:cNvPicPr>
          <a:picLocks noChangeAspect="1"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79690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200</xdr:row>
      <xdr:rowOff>12700</xdr:rowOff>
    </xdr:from>
    <xdr:to>
      <xdr:col>7</xdr:col>
      <xdr:colOff>558800</xdr:colOff>
      <xdr:row>200</xdr:row>
      <xdr:rowOff>622300</xdr:rowOff>
    </xdr:to>
    <xdr:pic>
      <xdr:nvPicPr>
        <xdr:cNvPr id="169" name="Рисунок 168"/>
        <xdr:cNvPicPr>
          <a:picLocks noChangeAspect="1"/>
        </xdr:cNvPicPr>
      </xdr:nvPicPr>
      <xdr:blipFill>
        <a:blip xmlns:r="http://schemas.openxmlformats.org/officeDocument/2006/relationships" r:embed="rId1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85977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201</xdr:row>
      <xdr:rowOff>12700</xdr:rowOff>
    </xdr:from>
    <xdr:to>
      <xdr:col>7</xdr:col>
      <xdr:colOff>558800</xdr:colOff>
      <xdr:row>201</xdr:row>
      <xdr:rowOff>622300</xdr:rowOff>
    </xdr:to>
    <xdr:pic>
      <xdr:nvPicPr>
        <xdr:cNvPr id="170" name="Рисунок 169"/>
        <xdr:cNvPicPr>
          <a:picLocks noChangeAspect="1"/>
        </xdr:cNvPicPr>
      </xdr:nvPicPr>
      <xdr:blipFill>
        <a:blip xmlns:r="http://schemas.openxmlformats.org/officeDocument/2006/relationships" r:embed="rId1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92263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202</xdr:row>
      <xdr:rowOff>12700</xdr:rowOff>
    </xdr:from>
    <xdr:to>
      <xdr:col>7</xdr:col>
      <xdr:colOff>558800</xdr:colOff>
      <xdr:row>202</xdr:row>
      <xdr:rowOff>622300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1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098550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203</xdr:row>
      <xdr:rowOff>12700</xdr:rowOff>
    </xdr:from>
    <xdr:to>
      <xdr:col>7</xdr:col>
      <xdr:colOff>558800</xdr:colOff>
      <xdr:row>203</xdr:row>
      <xdr:rowOff>622300</xdr:rowOff>
    </xdr:to>
    <xdr:pic>
      <xdr:nvPicPr>
        <xdr:cNvPr id="172" name="Рисунок 171"/>
        <xdr:cNvPicPr>
          <a:picLocks noChangeAspect="1"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04836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204</xdr:row>
      <xdr:rowOff>12700</xdr:rowOff>
    </xdr:from>
    <xdr:to>
      <xdr:col>7</xdr:col>
      <xdr:colOff>558800</xdr:colOff>
      <xdr:row>204</xdr:row>
      <xdr:rowOff>622300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1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11123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205</xdr:row>
      <xdr:rowOff>12700</xdr:rowOff>
    </xdr:from>
    <xdr:to>
      <xdr:col>7</xdr:col>
      <xdr:colOff>558800</xdr:colOff>
      <xdr:row>205</xdr:row>
      <xdr:rowOff>622300</xdr:rowOff>
    </xdr:to>
    <xdr:pic>
      <xdr:nvPicPr>
        <xdr:cNvPr id="174" name="Рисунок 173"/>
        <xdr:cNvPicPr>
          <a:picLocks noChangeAspect="1"/>
        </xdr:cNvPicPr>
      </xdr:nvPicPr>
      <xdr:blipFill>
        <a:blip xmlns:r="http://schemas.openxmlformats.org/officeDocument/2006/relationships" r:embed="rId1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17409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206</xdr:row>
      <xdr:rowOff>12700</xdr:rowOff>
    </xdr:from>
    <xdr:to>
      <xdr:col>7</xdr:col>
      <xdr:colOff>558800</xdr:colOff>
      <xdr:row>206</xdr:row>
      <xdr:rowOff>622300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1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23696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207</xdr:row>
      <xdr:rowOff>12700</xdr:rowOff>
    </xdr:from>
    <xdr:to>
      <xdr:col>7</xdr:col>
      <xdr:colOff>558800</xdr:colOff>
      <xdr:row>207</xdr:row>
      <xdr:rowOff>622300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29982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208</xdr:row>
      <xdr:rowOff>12700</xdr:rowOff>
    </xdr:from>
    <xdr:to>
      <xdr:col>7</xdr:col>
      <xdr:colOff>558800</xdr:colOff>
      <xdr:row>208</xdr:row>
      <xdr:rowOff>622300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36269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209</xdr:row>
      <xdr:rowOff>12700</xdr:rowOff>
    </xdr:from>
    <xdr:to>
      <xdr:col>7</xdr:col>
      <xdr:colOff>558800</xdr:colOff>
      <xdr:row>209</xdr:row>
      <xdr:rowOff>622300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42555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210</xdr:row>
      <xdr:rowOff>12700</xdr:rowOff>
    </xdr:from>
    <xdr:to>
      <xdr:col>7</xdr:col>
      <xdr:colOff>558800</xdr:colOff>
      <xdr:row>210</xdr:row>
      <xdr:rowOff>622300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48842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211</xdr:row>
      <xdr:rowOff>12700</xdr:rowOff>
    </xdr:from>
    <xdr:to>
      <xdr:col>7</xdr:col>
      <xdr:colOff>558800</xdr:colOff>
      <xdr:row>211</xdr:row>
      <xdr:rowOff>622300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55128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212</xdr:row>
      <xdr:rowOff>12700</xdr:rowOff>
    </xdr:from>
    <xdr:to>
      <xdr:col>7</xdr:col>
      <xdr:colOff>558800</xdr:colOff>
      <xdr:row>212</xdr:row>
      <xdr:rowOff>622300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61415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213</xdr:row>
      <xdr:rowOff>12700</xdr:rowOff>
    </xdr:from>
    <xdr:to>
      <xdr:col>7</xdr:col>
      <xdr:colOff>558800</xdr:colOff>
      <xdr:row>213</xdr:row>
      <xdr:rowOff>622300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67701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214</xdr:row>
      <xdr:rowOff>12700</xdr:rowOff>
    </xdr:from>
    <xdr:to>
      <xdr:col>7</xdr:col>
      <xdr:colOff>558800</xdr:colOff>
      <xdr:row>214</xdr:row>
      <xdr:rowOff>622300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73988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215</xdr:row>
      <xdr:rowOff>12700</xdr:rowOff>
    </xdr:from>
    <xdr:to>
      <xdr:col>7</xdr:col>
      <xdr:colOff>558800</xdr:colOff>
      <xdr:row>215</xdr:row>
      <xdr:rowOff>622300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80274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216</xdr:row>
      <xdr:rowOff>12700</xdr:rowOff>
    </xdr:from>
    <xdr:to>
      <xdr:col>7</xdr:col>
      <xdr:colOff>558800</xdr:colOff>
      <xdr:row>216</xdr:row>
      <xdr:rowOff>622300</xdr:rowOff>
    </xdr:to>
    <xdr:pic>
      <xdr:nvPicPr>
        <xdr:cNvPr id="185" name="Рисунок 184"/>
        <xdr:cNvPicPr>
          <a:picLocks noChangeAspect="1"/>
        </xdr:cNvPicPr>
      </xdr:nvPicPr>
      <xdr:blipFill>
        <a:blip xmlns:r="http://schemas.openxmlformats.org/officeDocument/2006/relationships" r:embed="rId1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86561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217</xdr:row>
      <xdr:rowOff>12700</xdr:rowOff>
    </xdr:from>
    <xdr:to>
      <xdr:col>7</xdr:col>
      <xdr:colOff>558800</xdr:colOff>
      <xdr:row>217</xdr:row>
      <xdr:rowOff>622300</xdr:rowOff>
    </xdr:to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1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928475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218</xdr:row>
      <xdr:rowOff>12700</xdr:rowOff>
    </xdr:from>
    <xdr:to>
      <xdr:col>7</xdr:col>
      <xdr:colOff>558800</xdr:colOff>
      <xdr:row>218</xdr:row>
      <xdr:rowOff>622300</xdr:rowOff>
    </xdr:to>
    <xdr:pic>
      <xdr:nvPicPr>
        <xdr:cNvPr id="187" name="Рисунок 186"/>
        <xdr:cNvPicPr>
          <a:picLocks noChangeAspect="1"/>
        </xdr:cNvPicPr>
      </xdr:nvPicPr>
      <xdr:blipFill>
        <a:blip xmlns:r="http://schemas.openxmlformats.org/officeDocument/2006/relationships" r:embed="rId1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19913400"/>
          <a:ext cx="546100" cy="609600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219</xdr:row>
      <xdr:rowOff>12700</xdr:rowOff>
    </xdr:from>
    <xdr:to>
      <xdr:col>7</xdr:col>
      <xdr:colOff>558800</xdr:colOff>
      <xdr:row>219</xdr:row>
      <xdr:rowOff>622300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1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47300" y="120542050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855290</xdr:colOff>
      <xdr:row>0</xdr:row>
      <xdr:rowOff>67235</xdr:rowOff>
    </xdr:from>
    <xdr:to>
      <xdr:col>9</xdr:col>
      <xdr:colOff>324906</xdr:colOff>
      <xdr:row>4</xdr:row>
      <xdr:rowOff>168088</xdr:rowOff>
    </xdr:to>
    <xdr:pic>
      <xdr:nvPicPr>
        <xdr:cNvPr id="191" name="Рисунок 190"/>
        <xdr:cNvPicPr>
          <a:picLocks noChangeAspect="1"/>
        </xdr:cNvPicPr>
      </xdr:nvPicPr>
      <xdr:blipFill>
        <a:blip xmlns:r="http://schemas.openxmlformats.org/officeDocument/2006/relationships" r:embed="rId1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349" y="67235"/>
          <a:ext cx="9196322" cy="2935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7flowers.ru/catalog/Photo/Fix%20barcode/5100000002484.jpg" TargetMode="External"/><Relationship Id="rId21" Type="http://schemas.openxmlformats.org/officeDocument/2006/relationships/hyperlink" Target="https://www.7flowers.ru/catalog/Photo/Fix%20barcode/5100000002320.jpg" TargetMode="External"/><Relationship Id="rId42" Type="http://schemas.openxmlformats.org/officeDocument/2006/relationships/hyperlink" Target="https://www.7flowers.ru/catalog/Photo/Fix%20barcode/5100000002184.jpg" TargetMode="External"/><Relationship Id="rId63" Type="http://schemas.openxmlformats.org/officeDocument/2006/relationships/hyperlink" Target="https://www.7flowers.ru/catalog/Photo/Fix%20barcode/5100000002217.jpg" TargetMode="External"/><Relationship Id="rId84" Type="http://schemas.openxmlformats.org/officeDocument/2006/relationships/hyperlink" Target="https://www.7flowers.ru/catalog/Photo/Fix%20barcode/5100000002340.jpg" TargetMode="External"/><Relationship Id="rId138" Type="http://schemas.openxmlformats.org/officeDocument/2006/relationships/hyperlink" Target="https://www.7flowers.ru/catalog/Photo/Fix%20barcode/5100000002391.jpg" TargetMode="External"/><Relationship Id="rId159" Type="http://schemas.openxmlformats.org/officeDocument/2006/relationships/hyperlink" Target="https://www.7flowers.ru/catalog/Photo/Fix%20barcode/5100000002440.jpg" TargetMode="External"/><Relationship Id="rId170" Type="http://schemas.openxmlformats.org/officeDocument/2006/relationships/hyperlink" Target="https://www.7flowers.ru/catalog/Photo/Fix%20barcode/5100000002479.jpg" TargetMode="External"/><Relationship Id="rId107" Type="http://schemas.openxmlformats.org/officeDocument/2006/relationships/hyperlink" Target="https://www.7flowers.ru/catalog/Photo/Fix%20barcode/5100000002363.jpg" TargetMode="External"/><Relationship Id="rId11" Type="http://schemas.openxmlformats.org/officeDocument/2006/relationships/hyperlink" Target="https://www.7flowers.ru/catalog/Photo/Fix%20barcode/5100000002281.jpg" TargetMode="External"/><Relationship Id="rId32" Type="http://schemas.openxmlformats.org/officeDocument/2006/relationships/hyperlink" Target="https://www.7flowers.ru/catalog/Photo/Fix%20barcode/5100000002170.jpg" TargetMode="External"/><Relationship Id="rId53" Type="http://schemas.openxmlformats.org/officeDocument/2006/relationships/hyperlink" Target="https://www.7flowers.ru/catalog/Photo/Fix%20barcode/5100000002205.jpg" TargetMode="External"/><Relationship Id="rId74" Type="http://schemas.openxmlformats.org/officeDocument/2006/relationships/hyperlink" Target="https://www.7flowers.ru/catalog/Photo/Fix%20barcode/5100000002252.jpg" TargetMode="External"/><Relationship Id="rId128" Type="http://schemas.openxmlformats.org/officeDocument/2006/relationships/hyperlink" Target="https://www.7flowers.ru/catalog/Photo/Fix%20barcode/5100000002508.jpg" TargetMode="External"/><Relationship Id="rId149" Type="http://schemas.openxmlformats.org/officeDocument/2006/relationships/hyperlink" Target="https://www.7flowers.ru/catalog/Photo/Fix%20barcode/5100000002422.jpg" TargetMode="External"/><Relationship Id="rId5" Type="http://schemas.openxmlformats.org/officeDocument/2006/relationships/hyperlink" Target="https://www.7flowers.ru/catalog/Photo/Fix%20barcode/5100000002259.jpg" TargetMode="External"/><Relationship Id="rId95" Type="http://schemas.openxmlformats.org/officeDocument/2006/relationships/hyperlink" Target="https://www.7flowers.ru/catalog/Photo/Fix%20barcode/5100000020438.jpg" TargetMode="External"/><Relationship Id="rId160" Type="http://schemas.openxmlformats.org/officeDocument/2006/relationships/hyperlink" Target="https://www.7flowers.ru/catalog/Photo/Fix%20barcode/5100000002441.jpg" TargetMode="External"/><Relationship Id="rId181" Type="http://schemas.openxmlformats.org/officeDocument/2006/relationships/hyperlink" Target="https://www.7flowers.ru/catalog/Photo/Fix%20barcode/5100000002376.jpg" TargetMode="External"/><Relationship Id="rId22" Type="http://schemas.openxmlformats.org/officeDocument/2006/relationships/hyperlink" Target="https://www.7flowers.ru/catalog/Photo/Fix%20barcode/5100000002299.jpg" TargetMode="External"/><Relationship Id="rId43" Type="http://schemas.openxmlformats.org/officeDocument/2006/relationships/hyperlink" Target="https://www.7flowers.ru/catalog/Photo/Fix%20barcode/5100000002186.jpg" TargetMode="External"/><Relationship Id="rId64" Type="http://schemas.openxmlformats.org/officeDocument/2006/relationships/hyperlink" Target="https://www.7flowers.ru/catalog/Photo/Fix%20barcode/5100000002218.jpg" TargetMode="External"/><Relationship Id="rId118" Type="http://schemas.openxmlformats.org/officeDocument/2006/relationships/hyperlink" Target="https://www.7flowers.ru/catalog/Photo/Fix%20barcode/5100000002486.jpg" TargetMode="External"/><Relationship Id="rId139" Type="http://schemas.openxmlformats.org/officeDocument/2006/relationships/hyperlink" Target="https://www.7flowers.ru/catalog/Photo/Fix%20barcode/5100000002393.jpg" TargetMode="External"/><Relationship Id="rId85" Type="http://schemas.openxmlformats.org/officeDocument/2006/relationships/hyperlink" Target="https://www.7flowers.ru/catalog/Photo/Fix%20barcode/5100000002341.jpg" TargetMode="External"/><Relationship Id="rId150" Type="http://schemas.openxmlformats.org/officeDocument/2006/relationships/hyperlink" Target="https://www.7flowers.ru/catalog/Photo/Fix%20barcode/5100000002423.jpg" TargetMode="External"/><Relationship Id="rId171" Type="http://schemas.openxmlformats.org/officeDocument/2006/relationships/hyperlink" Target="https://www.7flowers.ru/catalog/Photo/Fix%20barcode/5100000002480.jpg" TargetMode="External"/><Relationship Id="rId12" Type="http://schemas.openxmlformats.org/officeDocument/2006/relationships/hyperlink" Target="https://www.7flowers.ru/catalog/Photo/Fix%20barcode/5100000002269.jpg" TargetMode="External"/><Relationship Id="rId33" Type="http://schemas.openxmlformats.org/officeDocument/2006/relationships/hyperlink" Target="https://www.7flowers.ru/catalog/Photo/Fix%20barcode/5100000002171.jpg" TargetMode="External"/><Relationship Id="rId108" Type="http://schemas.openxmlformats.org/officeDocument/2006/relationships/hyperlink" Target="https://www.7flowers.ru/catalog/Photo/Fix%20barcode/5100000002365.jpg" TargetMode="External"/><Relationship Id="rId129" Type="http://schemas.openxmlformats.org/officeDocument/2006/relationships/hyperlink" Target="https://www.7flowers.ru/catalog/Photo/Fix%20barcode/5100000002510.jpg" TargetMode="External"/><Relationship Id="rId54" Type="http://schemas.openxmlformats.org/officeDocument/2006/relationships/hyperlink" Target="https://www.7flowers.ru/catalog/Photo/Fix%20barcode/5100000002206.jpg" TargetMode="External"/><Relationship Id="rId75" Type="http://schemas.openxmlformats.org/officeDocument/2006/relationships/hyperlink" Target="https://www.7flowers.ru/catalog/Photo/Fix%20barcode/5100000002253.jpg" TargetMode="External"/><Relationship Id="rId96" Type="http://schemas.openxmlformats.org/officeDocument/2006/relationships/hyperlink" Target="https://www.7flowers.ru/catalog/Photo/Fix%20barcode/5100000002351.jpg" TargetMode="External"/><Relationship Id="rId140" Type="http://schemas.openxmlformats.org/officeDocument/2006/relationships/hyperlink" Target="https://www.7flowers.ru/catalog/Photo/Fix%20barcode/5100000002394.jpg" TargetMode="External"/><Relationship Id="rId161" Type="http://schemas.openxmlformats.org/officeDocument/2006/relationships/hyperlink" Target="https://www.7flowers.ru/catalog/Photo/Fix%20barcode/5100000002442.jpg" TargetMode="External"/><Relationship Id="rId182" Type="http://schemas.openxmlformats.org/officeDocument/2006/relationships/hyperlink" Target="http://files.7flowers.ru/catalog/indoor-plants/20180921/5100000002191.jpg" TargetMode="External"/><Relationship Id="rId6" Type="http://schemas.openxmlformats.org/officeDocument/2006/relationships/hyperlink" Target="https://www.7flowers.ru/catalog/Photo/Fix%20barcode/5100000002260.jpg" TargetMode="External"/><Relationship Id="rId23" Type="http://schemas.openxmlformats.org/officeDocument/2006/relationships/hyperlink" Target="https://www.7flowers.ru/catalog/Photo/Fix%20barcode/5100000002297.jpg" TargetMode="External"/><Relationship Id="rId119" Type="http://schemas.openxmlformats.org/officeDocument/2006/relationships/hyperlink" Target="https://www.7flowers.ru/catalog/Photo/Fix%20barcode/5100000002490.jpg" TargetMode="External"/><Relationship Id="rId44" Type="http://schemas.openxmlformats.org/officeDocument/2006/relationships/hyperlink" Target="https://www.7flowers.ru/catalog/Photo/Fix%20barcode/5100000002188.jpg" TargetMode="External"/><Relationship Id="rId65" Type="http://schemas.openxmlformats.org/officeDocument/2006/relationships/hyperlink" Target="https://www.7flowers.ru/catalog/Photo/Fix%20barcode/5100000002219.jpg" TargetMode="External"/><Relationship Id="rId86" Type="http://schemas.openxmlformats.org/officeDocument/2006/relationships/hyperlink" Target="https://www.7flowers.ru/catalog/Photo/Fix%20barcode/5100000002342.jpg" TargetMode="External"/><Relationship Id="rId130" Type="http://schemas.openxmlformats.org/officeDocument/2006/relationships/hyperlink" Target="https://www.7flowers.ru/catalog/Photo/Fix%20barcode/5100000002375.jpg" TargetMode="External"/><Relationship Id="rId151" Type="http://schemas.openxmlformats.org/officeDocument/2006/relationships/hyperlink" Target="https://www.7flowers.ru/catalog/Photo/Fix%20barcode/5100000002427.jpg" TargetMode="External"/><Relationship Id="rId172" Type="http://schemas.openxmlformats.org/officeDocument/2006/relationships/hyperlink" Target="https://www.7flowers.ru/catalog/Photo/Fix%20barcode/5100000002481.jpg" TargetMode="External"/><Relationship Id="rId13" Type="http://schemas.openxmlformats.org/officeDocument/2006/relationships/hyperlink" Target="https://www.7flowers.ru/catalog/Photo/Fix%20barcode/5100000020450.jpg" TargetMode="External"/><Relationship Id="rId18" Type="http://schemas.openxmlformats.org/officeDocument/2006/relationships/hyperlink" Target="https://www.7flowers.ru/catalog/Photo/Fix%20barcode/5100000002288.jpg" TargetMode="External"/><Relationship Id="rId39" Type="http://schemas.openxmlformats.org/officeDocument/2006/relationships/hyperlink" Target="https://www.7flowers.ru/catalog/Photo/Fix%20barcode/5100000002180.jpg" TargetMode="External"/><Relationship Id="rId109" Type="http://schemas.openxmlformats.org/officeDocument/2006/relationships/hyperlink" Target="https://www.7flowers.ru/catalog/Photo/Fix%20barcode/5100000002366.jpg" TargetMode="External"/><Relationship Id="rId34" Type="http://schemas.openxmlformats.org/officeDocument/2006/relationships/hyperlink" Target="https://www.7flowers.ru/catalog/Photo/Fix%20barcode/5100000002172.jpg" TargetMode="External"/><Relationship Id="rId50" Type="http://schemas.openxmlformats.org/officeDocument/2006/relationships/hyperlink" Target="https://www.7flowers.ru/catalog/Photo/Fix%20barcode/5100000002198.jpg" TargetMode="External"/><Relationship Id="rId55" Type="http://schemas.openxmlformats.org/officeDocument/2006/relationships/hyperlink" Target="https://www.7flowers.ru/catalog/Photo/Fix%20barcode/5100000002207.jpg" TargetMode="External"/><Relationship Id="rId76" Type="http://schemas.openxmlformats.org/officeDocument/2006/relationships/hyperlink" Target="https://www.7flowers.ru/catalog/Photo/Fix%20barcode/5100000002270.jpg" TargetMode="External"/><Relationship Id="rId97" Type="http://schemas.openxmlformats.org/officeDocument/2006/relationships/hyperlink" Target="https://www.7flowers.ru/catalog/Photo/Fix%20barcode/5100000002352.jpg" TargetMode="External"/><Relationship Id="rId104" Type="http://schemas.openxmlformats.org/officeDocument/2006/relationships/hyperlink" Target="https://www.7flowers.ru/catalog/Photo/Fix%20barcode/5100000002359.jpg" TargetMode="External"/><Relationship Id="rId120" Type="http://schemas.openxmlformats.org/officeDocument/2006/relationships/hyperlink" Target="https://www.7flowers.ru/catalog/Photo/Fix%20barcode/5100000002492.jpg" TargetMode="External"/><Relationship Id="rId125" Type="http://schemas.openxmlformats.org/officeDocument/2006/relationships/hyperlink" Target="https://www.7flowers.ru/catalog/Photo/Fix%20barcode/5100000002503.jpg" TargetMode="External"/><Relationship Id="rId141" Type="http://schemas.openxmlformats.org/officeDocument/2006/relationships/hyperlink" Target="https://www.7flowers.ru/catalog/Photo/Fix%20barcode/5100000013432.jpg" TargetMode="External"/><Relationship Id="rId146" Type="http://schemas.openxmlformats.org/officeDocument/2006/relationships/hyperlink" Target="https://www.7flowers.ru/catalog/Photo/Fix%20barcode/5100000002415.jpg" TargetMode="External"/><Relationship Id="rId167" Type="http://schemas.openxmlformats.org/officeDocument/2006/relationships/hyperlink" Target="https://www.7flowers.ru/catalog/Photo/Fix%20barcode/5100000002461.jpg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https://www.7flowers.ru/catalog/Photo/Fix%20barcode/5100000002313.jpg" TargetMode="External"/><Relationship Id="rId71" Type="http://schemas.openxmlformats.org/officeDocument/2006/relationships/hyperlink" Target="https://www.7flowers.ru/catalog/Photo/Fix%20barcode/5100000002249.jpg" TargetMode="External"/><Relationship Id="rId92" Type="http://schemas.openxmlformats.org/officeDocument/2006/relationships/hyperlink" Target="https://www.7flowers.ru/catalog/Photo/Fix%20barcode/5100000002348.jpg" TargetMode="External"/><Relationship Id="rId162" Type="http://schemas.openxmlformats.org/officeDocument/2006/relationships/hyperlink" Target="https://www.7flowers.ru/catalog/Photo/Fix%20barcode/5100000002444.jpg" TargetMode="External"/><Relationship Id="rId183" Type="http://schemas.openxmlformats.org/officeDocument/2006/relationships/hyperlink" Target="http://files.7flowers.ru/catalog/indoor-plants/20180921/5100000002199.jpg" TargetMode="External"/><Relationship Id="rId2" Type="http://schemas.openxmlformats.org/officeDocument/2006/relationships/hyperlink" Target="https://www.7flowers.ru/catalog/Photo/Fix%20barcode/5100000002265.jpg" TargetMode="External"/><Relationship Id="rId29" Type="http://schemas.openxmlformats.org/officeDocument/2006/relationships/hyperlink" Target="https://www.7flowers.ru/catalog/Photo/Fix%20barcode/5100000002167.jpg" TargetMode="External"/><Relationship Id="rId24" Type="http://schemas.openxmlformats.org/officeDocument/2006/relationships/hyperlink" Target="https://www.7flowers.ru/catalog/Photo/Fix%20barcode/5100000002282.jpg" TargetMode="External"/><Relationship Id="rId40" Type="http://schemas.openxmlformats.org/officeDocument/2006/relationships/hyperlink" Target="https://www.7flowers.ru/catalog/Photo/Fix%20barcode/5100000002182.jpg" TargetMode="External"/><Relationship Id="rId45" Type="http://schemas.openxmlformats.org/officeDocument/2006/relationships/hyperlink" Target="https://www.7flowers.ru/catalog/Photo/Fix%20barcode/5100000002189.jpg" TargetMode="External"/><Relationship Id="rId66" Type="http://schemas.openxmlformats.org/officeDocument/2006/relationships/hyperlink" Target="https://www.7flowers.ru/catalog/Photo/Fix%20barcode/5100000002220.jpg" TargetMode="External"/><Relationship Id="rId87" Type="http://schemas.openxmlformats.org/officeDocument/2006/relationships/hyperlink" Target="https://www.7flowers.ru/catalog/Photo/Fix%20barcode/5100000002343.jpg" TargetMode="External"/><Relationship Id="rId110" Type="http://schemas.openxmlformats.org/officeDocument/2006/relationships/hyperlink" Target="https://www.7flowers.ru/catalog/Photo/Fix%20barcode/5100000020440.jpg" TargetMode="External"/><Relationship Id="rId115" Type="http://schemas.openxmlformats.org/officeDocument/2006/relationships/hyperlink" Target="https://www.7flowers.ru/catalog/Photo/Fix%20barcode/5100000002523.jpg" TargetMode="External"/><Relationship Id="rId131" Type="http://schemas.openxmlformats.org/officeDocument/2006/relationships/hyperlink" Target="https://www.7flowers.ru/catalog/Photo/Fix%20barcode/5100000002377.jpg" TargetMode="External"/><Relationship Id="rId136" Type="http://schemas.openxmlformats.org/officeDocument/2006/relationships/hyperlink" Target="https://www.7flowers.ru/catalog/Photo/Fix%20barcode/5100000002386.jpg" TargetMode="External"/><Relationship Id="rId157" Type="http://schemas.openxmlformats.org/officeDocument/2006/relationships/hyperlink" Target="https://www.7flowers.ru/catalog/Photo/Fix%20barcode/5100000002437.jpg" TargetMode="External"/><Relationship Id="rId178" Type="http://schemas.openxmlformats.org/officeDocument/2006/relationships/hyperlink" Target="https://www.7flowers.ru/catalog/Photo/Fix%20barcode/5100000020457.jpg" TargetMode="External"/><Relationship Id="rId61" Type="http://schemas.openxmlformats.org/officeDocument/2006/relationships/hyperlink" Target="https://www.7flowers.ru/catalog/Photo/Fix%20barcode/5100000002214.jpg" TargetMode="External"/><Relationship Id="rId82" Type="http://schemas.openxmlformats.org/officeDocument/2006/relationships/hyperlink" Target="https://www.7flowers.ru/catalog/Photo/Fix%20barcode/5100000002338.jpg" TargetMode="External"/><Relationship Id="rId152" Type="http://schemas.openxmlformats.org/officeDocument/2006/relationships/hyperlink" Target="https://www.7flowers.ru/catalog/Photo/Fix%20barcode/5100000002428.jpg" TargetMode="External"/><Relationship Id="rId173" Type="http://schemas.openxmlformats.org/officeDocument/2006/relationships/hyperlink" Target="https://www.7flowers.ru/catalog/Photo/Fix%20barcode/5100000020449.jpg" TargetMode="External"/><Relationship Id="rId19" Type="http://schemas.openxmlformats.org/officeDocument/2006/relationships/hyperlink" Target="https://www.7flowers.ru/catalog/Photo/Fix%20barcode/5100000002290.jpg" TargetMode="External"/><Relationship Id="rId14" Type="http://schemas.openxmlformats.org/officeDocument/2006/relationships/hyperlink" Target="https://www.7flowers.ru/catalog/Photo/Fix%20barcode/5100000002310.jpg" TargetMode="External"/><Relationship Id="rId30" Type="http://schemas.openxmlformats.org/officeDocument/2006/relationships/hyperlink" Target="https://www.7flowers.ru/catalog/Photo/Fix%20barcode/5100000002168.jpg" TargetMode="External"/><Relationship Id="rId35" Type="http://schemas.openxmlformats.org/officeDocument/2006/relationships/hyperlink" Target="https://www.7flowers.ru/catalog/Photo/Fix%20barcode/5100000002174.jpg" TargetMode="External"/><Relationship Id="rId56" Type="http://schemas.openxmlformats.org/officeDocument/2006/relationships/hyperlink" Target="https://www.7flowers.ru/catalog/Photo/Fix%20barcode/5100000002208.jpg" TargetMode="External"/><Relationship Id="rId77" Type="http://schemas.openxmlformats.org/officeDocument/2006/relationships/hyperlink" Target="https://www.7flowers.ru/catalog/Photo/Fix%20barcode/5100000002316.jpg" TargetMode="External"/><Relationship Id="rId100" Type="http://schemas.openxmlformats.org/officeDocument/2006/relationships/hyperlink" Target="https://www.7flowers.ru/catalog/Photo/Fix%20barcode/5100000013430.jpg" TargetMode="External"/><Relationship Id="rId105" Type="http://schemas.openxmlformats.org/officeDocument/2006/relationships/hyperlink" Target="https://www.7flowers.ru/catalog/Photo/Fix%20barcode/5100000002360.jpg" TargetMode="External"/><Relationship Id="rId126" Type="http://schemas.openxmlformats.org/officeDocument/2006/relationships/hyperlink" Target="https://www.7flowers.ru/catalog/Photo/Fix%20barcode/5100000020441.jpg" TargetMode="External"/><Relationship Id="rId147" Type="http://schemas.openxmlformats.org/officeDocument/2006/relationships/hyperlink" Target="https://www.7flowers.ru/catalog/Photo/Fix%20barcode/5100000002417.jpg" TargetMode="External"/><Relationship Id="rId168" Type="http://schemas.openxmlformats.org/officeDocument/2006/relationships/hyperlink" Target="https://www.7flowers.ru/catalog/Photo/Fix%20barcode/5100000002468.jpg" TargetMode="External"/><Relationship Id="rId8" Type="http://schemas.openxmlformats.org/officeDocument/2006/relationships/hyperlink" Target="https://www.7flowers.ru/catalog/Photo/Fix%20barcode/5100000002302.jpg" TargetMode="External"/><Relationship Id="rId51" Type="http://schemas.openxmlformats.org/officeDocument/2006/relationships/hyperlink" Target="https://www.7flowers.ru/catalog/Photo/Fix%20barcode/5100000002200.jpg" TargetMode="External"/><Relationship Id="rId72" Type="http://schemas.openxmlformats.org/officeDocument/2006/relationships/hyperlink" Target="https://www.7flowers.ru/catalog/Photo/Fix%20barcode/5100000002250.jpg" TargetMode="External"/><Relationship Id="rId93" Type="http://schemas.openxmlformats.org/officeDocument/2006/relationships/hyperlink" Target="https://www.7flowers.ru/catalog/Photo/Fix%20barcode/5100000002349.jpg" TargetMode="External"/><Relationship Id="rId98" Type="http://schemas.openxmlformats.org/officeDocument/2006/relationships/hyperlink" Target="https://www.7flowers.ru/catalog/Photo/Fix%20barcode/5100000002353.jpg" TargetMode="External"/><Relationship Id="rId121" Type="http://schemas.openxmlformats.org/officeDocument/2006/relationships/hyperlink" Target="https://www.7flowers.ru/catalog/Photo/Fix%20barcode/5100000002493.jpg" TargetMode="External"/><Relationship Id="rId142" Type="http://schemas.openxmlformats.org/officeDocument/2006/relationships/hyperlink" Target="https://www.7flowers.ru/catalog/Photo/Fix%20barcode/5100000002399.jpg" TargetMode="External"/><Relationship Id="rId163" Type="http://schemas.openxmlformats.org/officeDocument/2006/relationships/hyperlink" Target="https://www.7flowers.ru/catalog/Photo/Fix%20barcode/5100000002449.jpg" TargetMode="External"/><Relationship Id="rId184" Type="http://schemas.openxmlformats.org/officeDocument/2006/relationships/hyperlink" Target="http://files.7flowers.ru/catalog/indoor-plants/20180921/5100000002202.jpg" TargetMode="External"/><Relationship Id="rId189" Type="http://schemas.openxmlformats.org/officeDocument/2006/relationships/drawing" Target="../drawings/drawing1.xml"/><Relationship Id="rId3" Type="http://schemas.openxmlformats.org/officeDocument/2006/relationships/hyperlink" Target="https://www.7flowers.ru/catalog/Photo/Fix%20barcode/5100000020456.jpg" TargetMode="External"/><Relationship Id="rId25" Type="http://schemas.openxmlformats.org/officeDocument/2006/relationships/hyperlink" Target="https://www.7flowers.ru/catalog/Photo/Fix%20barcode/5100000002276.jpg" TargetMode="External"/><Relationship Id="rId46" Type="http://schemas.openxmlformats.org/officeDocument/2006/relationships/hyperlink" Target="https://www.7flowers.ru/catalog/Photo/Fix%20barcode/5100000002194.jpg" TargetMode="External"/><Relationship Id="rId67" Type="http://schemas.openxmlformats.org/officeDocument/2006/relationships/hyperlink" Target="https://www.7flowers.ru/catalog/Photo/Fix%20barcode/5100000002222.jpg" TargetMode="External"/><Relationship Id="rId116" Type="http://schemas.openxmlformats.org/officeDocument/2006/relationships/hyperlink" Target="https://www.7flowers.ru/catalog/Photo/Fix%20barcode/5100000002482.jpg" TargetMode="External"/><Relationship Id="rId137" Type="http://schemas.openxmlformats.org/officeDocument/2006/relationships/hyperlink" Target="https://www.7flowers.ru/catalog/Photo/Fix%20barcode/5100000002387.jpg" TargetMode="External"/><Relationship Id="rId158" Type="http://schemas.openxmlformats.org/officeDocument/2006/relationships/hyperlink" Target="https://www.7flowers.ru/catalog/Photo/Fix%20barcode/5100000013433.jpg" TargetMode="External"/><Relationship Id="rId20" Type="http://schemas.openxmlformats.org/officeDocument/2006/relationships/hyperlink" Target="https://www.7flowers.ru/catalog/Photo/Fix%20barcode/5100000002319.jpg" TargetMode="External"/><Relationship Id="rId41" Type="http://schemas.openxmlformats.org/officeDocument/2006/relationships/hyperlink" Target="https://www.7flowers.ru/catalog/Photo/Fix%20barcode/5100000002183.jpg" TargetMode="External"/><Relationship Id="rId62" Type="http://schemas.openxmlformats.org/officeDocument/2006/relationships/hyperlink" Target="https://www.7flowers.ru/catalog/Photo/Fix%20barcode/5100000002216.jpg" TargetMode="External"/><Relationship Id="rId83" Type="http://schemas.openxmlformats.org/officeDocument/2006/relationships/hyperlink" Target="https://www.7flowers.ru/catalog/Photo/Fix%20barcode/5100000002339.jpg" TargetMode="External"/><Relationship Id="rId88" Type="http://schemas.openxmlformats.org/officeDocument/2006/relationships/hyperlink" Target="https://www.7flowers.ru/catalog/Photo/Fix%20barcode/5100000002344.jpg" TargetMode="External"/><Relationship Id="rId111" Type="http://schemas.openxmlformats.org/officeDocument/2006/relationships/hyperlink" Target="https://www.7flowers.ru/catalog/Photo/Fix%20barcode/5100000013435.jpg" TargetMode="External"/><Relationship Id="rId132" Type="http://schemas.openxmlformats.org/officeDocument/2006/relationships/hyperlink" Target="https://www.7flowers.ru/catalog/Photo/Fix%20barcode/5100000002378.jpg" TargetMode="External"/><Relationship Id="rId153" Type="http://schemas.openxmlformats.org/officeDocument/2006/relationships/hyperlink" Target="https://www.7flowers.ru/catalog/Photo/Fix%20barcode/5100000002430.jpg" TargetMode="External"/><Relationship Id="rId174" Type="http://schemas.openxmlformats.org/officeDocument/2006/relationships/hyperlink" Target="https://www.7flowers.ru/catalog/Photo/Fix%20barcode/5100000020452.jpg" TargetMode="External"/><Relationship Id="rId179" Type="http://schemas.openxmlformats.org/officeDocument/2006/relationships/hyperlink" Target="https://www.7flowers.ru/catalog/Photo/Fix%20barcode/5100000020458.jpg" TargetMode="External"/><Relationship Id="rId15" Type="http://schemas.openxmlformats.org/officeDocument/2006/relationships/hyperlink" Target="https://www.7flowers.ru/catalog/Photo/Fix%20barcode/5100000002278.jpg" TargetMode="External"/><Relationship Id="rId36" Type="http://schemas.openxmlformats.org/officeDocument/2006/relationships/hyperlink" Target="https://www.7flowers.ru/catalog/Photo/Fix%20barcode/5100000002176.jpg" TargetMode="External"/><Relationship Id="rId57" Type="http://schemas.openxmlformats.org/officeDocument/2006/relationships/hyperlink" Target="https://www.7flowers.ru/catalog/Photo/Fix%20barcode/5100000002209.jpg" TargetMode="External"/><Relationship Id="rId106" Type="http://schemas.openxmlformats.org/officeDocument/2006/relationships/hyperlink" Target="https://www.7flowers.ru/catalog/Photo/Fix%20barcode/5100000002361.jpg" TargetMode="External"/><Relationship Id="rId127" Type="http://schemas.openxmlformats.org/officeDocument/2006/relationships/hyperlink" Target="https://www.7flowers.ru/catalog/Photo/Fix%20barcode/5100000002506.jpg" TargetMode="External"/><Relationship Id="rId10" Type="http://schemas.openxmlformats.org/officeDocument/2006/relationships/hyperlink" Target="https://www.7flowers.ru/catalog/Photo/Fix%20barcode/5100000002275.jpg" TargetMode="External"/><Relationship Id="rId31" Type="http://schemas.openxmlformats.org/officeDocument/2006/relationships/hyperlink" Target="https://www.7flowers.ru/catalog/Photo/Fix%20barcode/5100000002169.jpg" TargetMode="External"/><Relationship Id="rId52" Type="http://schemas.openxmlformats.org/officeDocument/2006/relationships/hyperlink" Target="https://www.7flowers.ru/catalog/Photo/Fix%20barcode/5100000002201.jpg" TargetMode="External"/><Relationship Id="rId73" Type="http://schemas.openxmlformats.org/officeDocument/2006/relationships/hyperlink" Target="https://www.7flowers.ru/catalog/Photo/Fix%20barcode/5100000002251.jpg" TargetMode="External"/><Relationship Id="rId78" Type="http://schemas.openxmlformats.org/officeDocument/2006/relationships/hyperlink" Target="https://www.7flowers.ru/catalog/Photo/Fix%20barcode/5100000013429.jpg" TargetMode="External"/><Relationship Id="rId94" Type="http://schemas.openxmlformats.org/officeDocument/2006/relationships/hyperlink" Target="https://www.7flowers.ru/catalog/Photo/Fix%20barcode/5100000002350.jpg" TargetMode="External"/><Relationship Id="rId99" Type="http://schemas.openxmlformats.org/officeDocument/2006/relationships/hyperlink" Target="https://www.7flowers.ru/catalog/Photo/Fix%20barcode/5100000002354.jpg" TargetMode="External"/><Relationship Id="rId101" Type="http://schemas.openxmlformats.org/officeDocument/2006/relationships/hyperlink" Target="https://www.7flowers.ru/catalog/Photo/Fix%20barcode/5100000002355.jpg" TargetMode="External"/><Relationship Id="rId122" Type="http://schemas.openxmlformats.org/officeDocument/2006/relationships/hyperlink" Target="https://www.7flowers.ru/catalog/Photo/Fix%20barcode/5100000002496.jpg" TargetMode="External"/><Relationship Id="rId143" Type="http://schemas.openxmlformats.org/officeDocument/2006/relationships/hyperlink" Target="https://www.7flowers.ru/catalog/Photo/Fix%20barcode/5100000020442.jpg" TargetMode="External"/><Relationship Id="rId148" Type="http://schemas.openxmlformats.org/officeDocument/2006/relationships/hyperlink" Target="https://www.7flowers.ru/catalog/Photo/Fix%20barcode/5100000002420.jpg" TargetMode="External"/><Relationship Id="rId164" Type="http://schemas.openxmlformats.org/officeDocument/2006/relationships/hyperlink" Target="https://www.7flowers.ru/catalog/Photo/Fix%20barcode/5100000002457.jpg" TargetMode="External"/><Relationship Id="rId169" Type="http://schemas.openxmlformats.org/officeDocument/2006/relationships/hyperlink" Target="https://www.7flowers.ru/catalog/Photo/Fix%20barcode/5100000002475.jpg" TargetMode="External"/><Relationship Id="rId185" Type="http://schemas.openxmlformats.org/officeDocument/2006/relationships/hyperlink" Target="http://files.7flowers.ru/catalog/indoor-plants/20180921/5100000002203.jpg" TargetMode="External"/><Relationship Id="rId4" Type="http://schemas.openxmlformats.org/officeDocument/2006/relationships/hyperlink" Target="https://www.7flowers.ru/catalog/Photo/Fix%20barcode/5100000002257.jpg" TargetMode="External"/><Relationship Id="rId9" Type="http://schemas.openxmlformats.org/officeDocument/2006/relationships/hyperlink" Target="https://www.7flowers.ru/catalog/Photo/Fix%20barcode/5100000002272.jpg" TargetMode="External"/><Relationship Id="rId180" Type="http://schemas.openxmlformats.org/officeDocument/2006/relationships/hyperlink" Target="https://www.7flowers.ru/catalog/Photo/Fix%20barcode/5100000020459.jpg" TargetMode="External"/><Relationship Id="rId26" Type="http://schemas.openxmlformats.org/officeDocument/2006/relationships/hyperlink" Target="https://www.7flowers.ru/catalog/Photo/Fix%20barcode/5100000002295.jpg" TargetMode="External"/><Relationship Id="rId47" Type="http://schemas.openxmlformats.org/officeDocument/2006/relationships/hyperlink" Target="https://www.7flowers.ru/catalog/Photo/Fix%20barcode/5100000014338.jpg" TargetMode="External"/><Relationship Id="rId68" Type="http://schemas.openxmlformats.org/officeDocument/2006/relationships/hyperlink" Target="https://www.7flowers.ru/catalog/Photo/Fix%20barcode/5100000002226.jpg" TargetMode="External"/><Relationship Id="rId89" Type="http://schemas.openxmlformats.org/officeDocument/2006/relationships/hyperlink" Target="https://www.7flowers.ru/catalog/Photo/Fix%20barcode/5100000002345.jpg" TargetMode="External"/><Relationship Id="rId112" Type="http://schemas.openxmlformats.org/officeDocument/2006/relationships/hyperlink" Target="https://www.7flowers.ru/catalog/Photo/Fix%20barcode/5100000002520.jpg" TargetMode="External"/><Relationship Id="rId133" Type="http://schemas.openxmlformats.org/officeDocument/2006/relationships/hyperlink" Target="https://www.7flowers.ru/catalog/Photo/Fix%20barcode/5100000002379.jpg" TargetMode="External"/><Relationship Id="rId154" Type="http://schemas.openxmlformats.org/officeDocument/2006/relationships/hyperlink" Target="https://www.7flowers.ru/catalog/Photo/Fix%20barcode/5100000002431.jpg" TargetMode="External"/><Relationship Id="rId175" Type="http://schemas.openxmlformats.org/officeDocument/2006/relationships/hyperlink" Target="https://www.7flowers.ru/catalog/Photo/Fix%20barcode/5100000020453.jpg" TargetMode="External"/><Relationship Id="rId16" Type="http://schemas.openxmlformats.org/officeDocument/2006/relationships/hyperlink" Target="https://www.7flowers.ru/catalog/Photo/Fix%20barcode/5100000002321.jpg" TargetMode="External"/><Relationship Id="rId37" Type="http://schemas.openxmlformats.org/officeDocument/2006/relationships/hyperlink" Target="https://www.7flowers.ru/catalog/Photo/Fix%20barcode/5100000002177.jpg" TargetMode="External"/><Relationship Id="rId58" Type="http://schemas.openxmlformats.org/officeDocument/2006/relationships/hyperlink" Target="https://www.7flowers.ru/catalog/Photo/Fix%20barcode/5100000002210.jpg" TargetMode="External"/><Relationship Id="rId79" Type="http://schemas.openxmlformats.org/officeDocument/2006/relationships/hyperlink" Target="https://www.7flowers.ru/catalog/Photo/Fix%20barcode/5100000002335.jpg" TargetMode="External"/><Relationship Id="rId102" Type="http://schemas.openxmlformats.org/officeDocument/2006/relationships/hyperlink" Target="https://www.7flowers.ru/catalog/Photo/Fix%20barcode/5100000002357.jpg" TargetMode="External"/><Relationship Id="rId123" Type="http://schemas.openxmlformats.org/officeDocument/2006/relationships/hyperlink" Target="https://www.7flowers.ru/catalog/Photo/Fix%20barcode/5100000002498.jpg" TargetMode="External"/><Relationship Id="rId144" Type="http://schemas.openxmlformats.org/officeDocument/2006/relationships/hyperlink" Target="https://www.7flowers.ru/catalog/Photo/Fix%20barcode/5100000002412.jpg" TargetMode="External"/><Relationship Id="rId90" Type="http://schemas.openxmlformats.org/officeDocument/2006/relationships/hyperlink" Target="https://www.7flowers.ru/catalog/Photo/Fix%20barcode/5100000002346.jpg" TargetMode="External"/><Relationship Id="rId165" Type="http://schemas.openxmlformats.org/officeDocument/2006/relationships/hyperlink" Target="https://www.7flowers.ru/catalog/Photo/Fix%20barcode/5100000002458.jpg" TargetMode="External"/><Relationship Id="rId186" Type="http://schemas.openxmlformats.org/officeDocument/2006/relationships/hyperlink" Target="http://files.7flowers.ru/catalog/indoor-plants/20180921/5100000002204.jpg" TargetMode="External"/><Relationship Id="rId27" Type="http://schemas.openxmlformats.org/officeDocument/2006/relationships/hyperlink" Target="https://www.7flowers.ru/catalog/Photo/Fix%20barcode/5100000002294.jpg" TargetMode="External"/><Relationship Id="rId48" Type="http://schemas.openxmlformats.org/officeDocument/2006/relationships/hyperlink" Target="https://www.7flowers.ru/catalog/Photo/Fix%20barcode/5100000014339.jpg" TargetMode="External"/><Relationship Id="rId69" Type="http://schemas.openxmlformats.org/officeDocument/2006/relationships/hyperlink" Target="https://www.7flowers.ru/catalog/Photo/Fix%20barcode/5100000002236.jpg" TargetMode="External"/><Relationship Id="rId113" Type="http://schemas.openxmlformats.org/officeDocument/2006/relationships/hyperlink" Target="https://www.7flowers.ru/catalog/Photo/Fix%20barcode/5100000002521.jpg" TargetMode="External"/><Relationship Id="rId134" Type="http://schemas.openxmlformats.org/officeDocument/2006/relationships/hyperlink" Target="https://www.7flowers.ru/catalog/Photo/Fix%20barcode/5100000002381.jpg" TargetMode="External"/><Relationship Id="rId80" Type="http://schemas.openxmlformats.org/officeDocument/2006/relationships/hyperlink" Target="https://www.7flowers.ru/catalog/Photo/Fix%20barcode/5100000002336.jpg" TargetMode="External"/><Relationship Id="rId155" Type="http://schemas.openxmlformats.org/officeDocument/2006/relationships/hyperlink" Target="https://www.7flowers.ru/catalog/Photo/Fix%20barcode/5100000002433.jpg" TargetMode="External"/><Relationship Id="rId176" Type="http://schemas.openxmlformats.org/officeDocument/2006/relationships/hyperlink" Target="https://www.7flowers.ru/catalog/Photo/Fix%20barcode/5100000020454.jpg" TargetMode="External"/><Relationship Id="rId17" Type="http://schemas.openxmlformats.org/officeDocument/2006/relationships/hyperlink" Target="https://www.7flowers.ru/catalog/Photo/Fix%20barcode/5100000002287.jpg" TargetMode="External"/><Relationship Id="rId38" Type="http://schemas.openxmlformats.org/officeDocument/2006/relationships/hyperlink" Target="https://www.7flowers.ru/catalog/Photo/Fix%20barcode/5100000002179.jpg" TargetMode="External"/><Relationship Id="rId59" Type="http://schemas.openxmlformats.org/officeDocument/2006/relationships/hyperlink" Target="https://www.7flowers.ru/catalog/Photo/Fix%20barcode/5100000002212.jpg" TargetMode="External"/><Relationship Id="rId103" Type="http://schemas.openxmlformats.org/officeDocument/2006/relationships/hyperlink" Target="https://www.7flowers.ru/catalog/Photo/Fix%20barcode/5100000002358.jpg" TargetMode="External"/><Relationship Id="rId124" Type="http://schemas.openxmlformats.org/officeDocument/2006/relationships/hyperlink" Target="https://www.7flowers.ru/catalog/Photo/Fix%20barcode/5100000002499.jpg" TargetMode="External"/><Relationship Id="rId70" Type="http://schemas.openxmlformats.org/officeDocument/2006/relationships/hyperlink" Target="https://www.7flowers.ru/catalog/Photo/Fix%20barcode/5100000002242.jpg" TargetMode="External"/><Relationship Id="rId91" Type="http://schemas.openxmlformats.org/officeDocument/2006/relationships/hyperlink" Target="https://www.7flowers.ru/catalog/Photo/Fix%20barcode/5100000002347.jpg" TargetMode="External"/><Relationship Id="rId145" Type="http://schemas.openxmlformats.org/officeDocument/2006/relationships/hyperlink" Target="https://www.7flowers.ru/catalog/Photo/Fix%20barcode/5100000002413.jpg" TargetMode="External"/><Relationship Id="rId166" Type="http://schemas.openxmlformats.org/officeDocument/2006/relationships/hyperlink" Target="https://www.7flowers.ru/catalog/Photo/Fix%20barcode/5100000002460.jpg" TargetMode="External"/><Relationship Id="rId187" Type="http://schemas.openxmlformats.org/officeDocument/2006/relationships/hyperlink" Target="http://files.7flowers.ru/catalog/indoor-plants/20180921/5100000014341.jpg" TargetMode="External"/><Relationship Id="rId1" Type="http://schemas.openxmlformats.org/officeDocument/2006/relationships/hyperlink" Target="https://www.7flowers.ru/catalog/Photo/Fix%20barcode/5100000002309.jpg" TargetMode="External"/><Relationship Id="rId28" Type="http://schemas.openxmlformats.org/officeDocument/2006/relationships/hyperlink" Target="https://www.7flowers.ru/catalog/Photo/Fix%20barcode/5100000002273.jpg" TargetMode="External"/><Relationship Id="rId49" Type="http://schemas.openxmlformats.org/officeDocument/2006/relationships/hyperlink" Target="https://www.7flowers.ru/catalog/Photo/Fix%20barcode/5100000014340.jpg" TargetMode="External"/><Relationship Id="rId114" Type="http://schemas.openxmlformats.org/officeDocument/2006/relationships/hyperlink" Target="https://www.7flowers.ru/catalog/Photo/Fix%20barcode/5100000002522.jpg" TargetMode="External"/><Relationship Id="rId60" Type="http://schemas.openxmlformats.org/officeDocument/2006/relationships/hyperlink" Target="https://www.7flowers.ru/catalog/Photo/Fix%20barcode/5100000002213.jpg" TargetMode="External"/><Relationship Id="rId81" Type="http://schemas.openxmlformats.org/officeDocument/2006/relationships/hyperlink" Target="https://www.7flowers.ru/catalog/Photo/Fix%20barcode/5100000002337.jpg" TargetMode="External"/><Relationship Id="rId135" Type="http://schemas.openxmlformats.org/officeDocument/2006/relationships/hyperlink" Target="https://www.7flowers.ru/catalog/Photo/Fix%20barcode/5100000002382.jpg" TargetMode="External"/><Relationship Id="rId156" Type="http://schemas.openxmlformats.org/officeDocument/2006/relationships/hyperlink" Target="https://www.7flowers.ru/catalog/Photo/Fix%20barcode/5100000002436.jpg" TargetMode="External"/><Relationship Id="rId177" Type="http://schemas.openxmlformats.org/officeDocument/2006/relationships/hyperlink" Target="https://www.7flowers.ru/catalog/Photo/Fix%20barcode/510000002045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0"/>
  <sheetViews>
    <sheetView showGridLines="0" tabSelected="1" view="pageBreakPreview" topLeftCell="A2" zoomScaleNormal="100" zoomScaleSheetLayoutView="100" workbookViewId="0">
      <selection activeCell="E8" sqref="E8"/>
    </sheetView>
  </sheetViews>
  <sheetFormatPr defaultRowHeight="15" x14ac:dyDescent="0.2"/>
  <cols>
    <col min="1" max="1" width="18.85546875" style="14" customWidth="1"/>
    <col min="2" max="2" width="13.42578125" style="14" customWidth="1"/>
    <col min="3" max="3" width="4.85546875" style="14" bestFit="1" customWidth="1"/>
    <col min="4" max="4" width="13.42578125" style="14" customWidth="1"/>
    <col min="5" max="5" width="11.5703125" style="53" customWidth="1"/>
    <col min="6" max="6" width="39.85546875" style="77" customWidth="1"/>
    <col min="7" max="7" width="45.7109375" style="14" customWidth="1"/>
    <col min="8" max="8" width="8.85546875" style="14" customWidth="1"/>
    <col min="9" max="9" width="8.140625" style="14" customWidth="1"/>
    <col min="10" max="10" width="12" style="31" customWidth="1"/>
    <col min="11" max="16384" width="9.140625" style="1"/>
  </cols>
  <sheetData>
    <row r="1" spans="1:9" ht="28.5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</row>
    <row r="2" spans="1:9" ht="28.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66.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5.75" hidden="1" customHeight="1" x14ac:dyDescent="0.2">
      <c r="A4" s="30"/>
    </row>
    <row r="5" spans="1:9" ht="69" customHeight="1" x14ac:dyDescent="0.2">
      <c r="A5" s="63" t="s">
        <v>325</v>
      </c>
    </row>
    <row r="6" spans="1:9" s="71" customFormat="1" ht="18.75" customHeight="1" x14ac:dyDescent="0.25">
      <c r="A6" s="102" t="s">
        <v>334</v>
      </c>
      <c r="B6" s="65"/>
      <c r="C6" s="65"/>
      <c r="D6" s="66"/>
      <c r="E6" s="65"/>
      <c r="F6" s="78"/>
      <c r="G6" s="68"/>
      <c r="H6" s="69"/>
      <c r="I6" s="70"/>
    </row>
    <row r="7" spans="1:9" s="71" customFormat="1" ht="18.75" customHeight="1" x14ac:dyDescent="0.25">
      <c r="A7" s="102" t="s">
        <v>330</v>
      </c>
      <c r="B7" s="65"/>
      <c r="C7" s="65"/>
      <c r="D7" s="66"/>
      <c r="E7" s="65"/>
      <c r="F7" s="78"/>
      <c r="G7" s="68"/>
      <c r="H7" s="69"/>
      <c r="I7" s="70"/>
    </row>
    <row r="8" spans="1:9" s="71" customFormat="1" ht="18.75" customHeight="1" x14ac:dyDescent="0.25">
      <c r="A8" s="103" t="s">
        <v>329</v>
      </c>
      <c r="B8" s="65"/>
      <c r="C8" s="65"/>
      <c r="D8" s="66"/>
      <c r="E8" s="65"/>
      <c r="F8" s="78"/>
      <c r="G8" s="68"/>
      <c r="H8" s="69"/>
      <c r="I8" s="70"/>
    </row>
    <row r="9" spans="1:9" s="71" customFormat="1" ht="15" customHeight="1" x14ac:dyDescent="0.25">
      <c r="A9" s="26"/>
      <c r="B9" s="67"/>
      <c r="C9" s="67"/>
      <c r="D9" s="64"/>
      <c r="E9" s="67"/>
      <c r="F9" s="79"/>
      <c r="G9" s="70"/>
      <c r="H9" s="69"/>
      <c r="I9" s="70"/>
    </row>
    <row r="10" spans="1:9" s="71" customFormat="1" ht="18" customHeight="1" x14ac:dyDescent="0.2">
      <c r="A10" s="72"/>
      <c r="B10" s="64"/>
      <c r="D10" s="105" t="s">
        <v>331</v>
      </c>
      <c r="E10" s="107"/>
      <c r="F10" s="108"/>
      <c r="G10" s="70"/>
      <c r="H10" s="69"/>
      <c r="I10" s="70"/>
    </row>
    <row r="11" spans="1:9" s="71" customFormat="1" ht="18" customHeight="1" x14ac:dyDescent="0.2">
      <c r="A11" s="72"/>
      <c r="B11" s="64"/>
      <c r="D11" s="105" t="s">
        <v>332</v>
      </c>
      <c r="E11" s="107"/>
      <c r="F11" s="108"/>
      <c r="G11" s="70"/>
      <c r="H11" s="69"/>
      <c r="I11" s="70"/>
    </row>
    <row r="12" spans="1:9" s="71" customFormat="1" ht="18" customHeight="1" x14ac:dyDescent="0.2">
      <c r="A12" s="72"/>
      <c r="B12" s="64"/>
      <c r="D12" s="105" t="s">
        <v>333</v>
      </c>
      <c r="E12" s="107"/>
      <c r="F12" s="108"/>
      <c r="G12" s="70"/>
      <c r="H12" s="69"/>
      <c r="I12" s="70"/>
    </row>
    <row r="13" spans="1:9" s="71" customFormat="1" ht="15" customHeight="1" x14ac:dyDescent="0.25">
      <c r="A13" s="72"/>
      <c r="B13" s="64"/>
      <c r="D13" s="73"/>
      <c r="F13" s="79"/>
      <c r="G13" s="70"/>
      <c r="H13" s="69"/>
      <c r="I13" s="70"/>
    </row>
    <row r="14" spans="1:9" s="71" customFormat="1" ht="6.75" customHeight="1" thickBot="1" x14ac:dyDescent="0.3">
      <c r="A14" s="74"/>
      <c r="B14" s="64"/>
      <c r="D14" s="73"/>
      <c r="F14" s="80"/>
      <c r="G14" s="75"/>
      <c r="H14" s="76"/>
      <c r="I14" s="70"/>
    </row>
    <row r="15" spans="1:9" s="71" customFormat="1" ht="15" hidden="1" customHeight="1" thickBot="1" x14ac:dyDescent="0.3">
      <c r="A15" s="72"/>
      <c r="B15" s="104"/>
      <c r="D15" s="73"/>
      <c r="F15" s="80"/>
      <c r="G15" s="75"/>
      <c r="H15" s="76"/>
      <c r="I15" s="70"/>
    </row>
    <row r="16" spans="1:9" ht="28.5" hidden="1" customHeight="1" thickBot="1" x14ac:dyDescent="0.25">
      <c r="A16" s="30"/>
    </row>
    <row r="17" spans="1:12" ht="24.75" thickBot="1" x14ac:dyDescent="0.25">
      <c r="A17" s="7" t="s">
        <v>185</v>
      </c>
      <c r="B17" s="7"/>
      <c r="C17" s="7"/>
      <c r="D17" s="7" t="s">
        <v>295</v>
      </c>
      <c r="E17" s="7" t="s">
        <v>304</v>
      </c>
      <c r="F17" s="81" t="s">
        <v>0</v>
      </c>
      <c r="G17" s="8" t="s">
        <v>1</v>
      </c>
      <c r="H17" s="8"/>
      <c r="I17" s="9" t="s">
        <v>2</v>
      </c>
      <c r="J17" s="10"/>
      <c r="K17" s="95" t="s">
        <v>327</v>
      </c>
      <c r="L17" s="96" t="s">
        <v>328</v>
      </c>
    </row>
    <row r="18" spans="1:12" ht="26.25" x14ac:dyDescent="0.2">
      <c r="A18" s="94" t="s">
        <v>296</v>
      </c>
      <c r="B18" s="19"/>
      <c r="C18" s="19"/>
      <c r="D18" s="19"/>
      <c r="E18" s="57"/>
      <c r="F18" s="82"/>
      <c r="G18" s="19"/>
      <c r="H18" s="19"/>
      <c r="I18" s="19"/>
      <c r="J18" s="19"/>
      <c r="K18" s="97"/>
      <c r="L18" s="97"/>
    </row>
    <row r="19" spans="1:12" ht="15.75" x14ac:dyDescent="0.2">
      <c r="C19" s="11"/>
      <c r="D19" s="11"/>
      <c r="E19" s="58"/>
      <c r="F19" s="93" t="s">
        <v>326</v>
      </c>
      <c r="G19" s="32"/>
      <c r="H19" s="32"/>
      <c r="I19" s="4"/>
      <c r="J19" s="33"/>
    </row>
    <row r="20" spans="1:12" ht="50.1" customHeight="1" x14ac:dyDescent="0.2">
      <c r="A20" s="15" t="s">
        <v>186</v>
      </c>
      <c r="B20" s="15"/>
      <c r="C20" s="22" t="s">
        <v>3</v>
      </c>
      <c r="D20" s="27" t="s">
        <v>300</v>
      </c>
      <c r="E20" s="59" t="s">
        <v>305</v>
      </c>
      <c r="F20" s="83" t="s">
        <v>78</v>
      </c>
      <c r="G20" s="43" t="s">
        <v>4</v>
      </c>
      <c r="H20" s="34"/>
      <c r="I20" s="28" t="s">
        <v>151</v>
      </c>
      <c r="J20" s="98">
        <v>1030</v>
      </c>
      <c r="K20" s="99"/>
      <c r="L20" s="101">
        <f>J20*K20</f>
        <v>0</v>
      </c>
    </row>
    <row r="21" spans="1:12" ht="50.1" customHeight="1" x14ac:dyDescent="0.2">
      <c r="A21" s="15" t="s">
        <v>186</v>
      </c>
      <c r="B21" s="18" t="s">
        <v>297</v>
      </c>
      <c r="C21" s="22" t="s">
        <v>3</v>
      </c>
      <c r="D21" s="27" t="s">
        <v>300</v>
      </c>
      <c r="E21" s="59" t="s">
        <v>309</v>
      </c>
      <c r="F21" s="83" t="s">
        <v>79</v>
      </c>
      <c r="G21" s="43" t="s">
        <v>5</v>
      </c>
      <c r="H21" s="34"/>
      <c r="I21" s="28" t="s">
        <v>151</v>
      </c>
      <c r="J21" s="98">
        <v>1030</v>
      </c>
      <c r="K21" s="100"/>
      <c r="L21" s="101">
        <f t="shared" ref="L21:L29" si="0">J21*K21</f>
        <v>0</v>
      </c>
    </row>
    <row r="22" spans="1:12" ht="50.1" customHeight="1" x14ac:dyDescent="0.2">
      <c r="A22" s="15" t="s">
        <v>186</v>
      </c>
      <c r="B22" s="15"/>
      <c r="C22" s="22" t="s">
        <v>3</v>
      </c>
      <c r="D22" s="27" t="s">
        <v>300</v>
      </c>
      <c r="E22" s="59" t="s">
        <v>309</v>
      </c>
      <c r="F22" s="83" t="s">
        <v>80</v>
      </c>
      <c r="G22" s="43" t="s">
        <v>6</v>
      </c>
      <c r="H22" s="34"/>
      <c r="I22" s="28" t="s">
        <v>151</v>
      </c>
      <c r="J22" s="98">
        <v>1030</v>
      </c>
      <c r="K22" s="100"/>
      <c r="L22" s="101">
        <f t="shared" si="0"/>
        <v>0</v>
      </c>
    </row>
    <row r="23" spans="1:12" ht="50.1" customHeight="1" x14ac:dyDescent="0.2">
      <c r="A23" s="15" t="s">
        <v>186</v>
      </c>
      <c r="B23" s="15"/>
      <c r="C23" s="22" t="s">
        <v>3</v>
      </c>
      <c r="D23" s="27" t="s">
        <v>302</v>
      </c>
      <c r="E23" s="59" t="s">
        <v>309</v>
      </c>
      <c r="F23" s="83" t="s">
        <v>81</v>
      </c>
      <c r="G23" s="43" t="s">
        <v>7</v>
      </c>
      <c r="H23" s="34"/>
      <c r="I23" s="28" t="s">
        <v>151</v>
      </c>
      <c r="J23" s="98">
        <v>1030</v>
      </c>
      <c r="K23" s="100"/>
      <c r="L23" s="101">
        <f t="shared" si="0"/>
        <v>0</v>
      </c>
    </row>
    <row r="24" spans="1:12" ht="50.1" customHeight="1" x14ac:dyDescent="0.2">
      <c r="A24" s="15" t="s">
        <v>186</v>
      </c>
      <c r="B24" s="15"/>
      <c r="C24" s="22" t="s">
        <v>3</v>
      </c>
      <c r="D24" s="27" t="s">
        <v>300</v>
      </c>
      <c r="E24" s="59" t="s">
        <v>309</v>
      </c>
      <c r="F24" s="83" t="s">
        <v>82</v>
      </c>
      <c r="G24" s="43" t="s">
        <v>8</v>
      </c>
      <c r="H24" s="34"/>
      <c r="I24" s="28" t="s">
        <v>151</v>
      </c>
      <c r="J24" s="98">
        <v>1030</v>
      </c>
      <c r="K24" s="100"/>
      <c r="L24" s="101">
        <f t="shared" si="0"/>
        <v>0</v>
      </c>
    </row>
    <row r="25" spans="1:12" ht="50.1" customHeight="1" x14ac:dyDescent="0.2">
      <c r="A25" s="15" t="s">
        <v>186</v>
      </c>
      <c r="B25" s="15"/>
      <c r="C25" s="22" t="s">
        <v>3</v>
      </c>
      <c r="D25" s="27" t="s">
        <v>302</v>
      </c>
      <c r="E25" s="59" t="s">
        <v>309</v>
      </c>
      <c r="F25" s="83" t="s">
        <v>83</v>
      </c>
      <c r="G25" s="43" t="s">
        <v>9</v>
      </c>
      <c r="H25" s="34"/>
      <c r="I25" s="28" t="s">
        <v>151</v>
      </c>
      <c r="J25" s="98">
        <v>1030</v>
      </c>
      <c r="K25" s="100"/>
      <c r="L25" s="101">
        <f t="shared" si="0"/>
        <v>0</v>
      </c>
    </row>
    <row r="26" spans="1:12" ht="50.1" customHeight="1" x14ac:dyDescent="0.2">
      <c r="A26" s="15" t="s">
        <v>186</v>
      </c>
      <c r="B26" s="18" t="s">
        <v>298</v>
      </c>
      <c r="C26" s="22" t="s">
        <v>3</v>
      </c>
      <c r="D26" s="27" t="s">
        <v>302</v>
      </c>
      <c r="E26" s="59" t="s">
        <v>309</v>
      </c>
      <c r="F26" s="83" t="s">
        <v>165</v>
      </c>
      <c r="G26" s="43" t="s">
        <v>166</v>
      </c>
      <c r="H26" s="34"/>
      <c r="I26" s="28" t="s">
        <v>151</v>
      </c>
      <c r="J26" s="98">
        <v>1030</v>
      </c>
      <c r="K26" s="100"/>
      <c r="L26" s="101">
        <f t="shared" si="0"/>
        <v>0</v>
      </c>
    </row>
    <row r="27" spans="1:12" ht="50.1" customHeight="1" x14ac:dyDescent="0.2">
      <c r="A27" s="15" t="s">
        <v>186</v>
      </c>
      <c r="B27" s="15"/>
      <c r="C27" s="22" t="s">
        <v>3</v>
      </c>
      <c r="D27" s="27" t="s">
        <v>300</v>
      </c>
      <c r="E27" s="59" t="s">
        <v>309</v>
      </c>
      <c r="F27" s="83" t="s">
        <v>84</v>
      </c>
      <c r="G27" s="43" t="s">
        <v>10</v>
      </c>
      <c r="H27" s="34"/>
      <c r="I27" s="28" t="s">
        <v>151</v>
      </c>
      <c r="J27" s="98">
        <v>1030</v>
      </c>
      <c r="K27" s="100"/>
      <c r="L27" s="101">
        <f t="shared" si="0"/>
        <v>0</v>
      </c>
    </row>
    <row r="28" spans="1:12" ht="50.1" customHeight="1" x14ac:dyDescent="0.2">
      <c r="A28" s="15" t="s">
        <v>186</v>
      </c>
      <c r="B28" s="15"/>
      <c r="C28" s="22" t="s">
        <v>3</v>
      </c>
      <c r="D28" s="27" t="s">
        <v>300</v>
      </c>
      <c r="E28" s="59" t="s">
        <v>309</v>
      </c>
      <c r="F28" s="83" t="s">
        <v>85</v>
      </c>
      <c r="G28" s="43" t="s">
        <v>11</v>
      </c>
      <c r="H28" s="34"/>
      <c r="I28" s="28" t="s">
        <v>151</v>
      </c>
      <c r="J28" s="98">
        <v>1030</v>
      </c>
      <c r="K28" s="100"/>
      <c r="L28" s="101">
        <f t="shared" si="0"/>
        <v>0</v>
      </c>
    </row>
    <row r="29" spans="1:12" ht="50.1" customHeight="1" x14ac:dyDescent="0.2">
      <c r="A29" s="15" t="s">
        <v>186</v>
      </c>
      <c r="B29" s="15"/>
      <c r="C29" s="22" t="s">
        <v>3</v>
      </c>
      <c r="D29" s="27" t="s">
        <v>302</v>
      </c>
      <c r="E29" s="59" t="s">
        <v>305</v>
      </c>
      <c r="F29" s="83" t="s">
        <v>86</v>
      </c>
      <c r="G29" s="43" t="s">
        <v>12</v>
      </c>
      <c r="H29" s="34"/>
      <c r="I29" s="28" t="s">
        <v>151</v>
      </c>
      <c r="J29" s="98">
        <v>1030</v>
      </c>
      <c r="K29" s="100"/>
      <c r="L29" s="101">
        <f t="shared" si="0"/>
        <v>0</v>
      </c>
    </row>
    <row r="30" spans="1:12" ht="17.25" customHeight="1" x14ac:dyDescent="0.2">
      <c r="A30" s="16" t="s">
        <v>186</v>
      </c>
      <c r="B30" s="16"/>
      <c r="C30" s="17"/>
      <c r="D30" s="17"/>
      <c r="E30" s="60"/>
      <c r="F30" s="93" t="s">
        <v>315</v>
      </c>
      <c r="G30" s="35"/>
      <c r="H30" s="35"/>
      <c r="I30" s="4"/>
      <c r="J30" s="4"/>
    </row>
    <row r="31" spans="1:12" ht="50.1" customHeight="1" x14ac:dyDescent="0.2">
      <c r="A31" s="15" t="s">
        <v>186</v>
      </c>
      <c r="B31" s="15"/>
      <c r="C31" s="23"/>
      <c r="D31" s="27" t="s">
        <v>300</v>
      </c>
      <c r="E31" s="59" t="s">
        <v>305</v>
      </c>
      <c r="F31" s="83" t="s">
        <v>87</v>
      </c>
      <c r="G31" s="43" t="s">
        <v>13</v>
      </c>
      <c r="H31" s="34"/>
      <c r="I31" s="28" t="s">
        <v>151</v>
      </c>
      <c r="J31" s="44">
        <v>1190</v>
      </c>
      <c r="K31" s="100"/>
      <c r="L31" s="101">
        <f t="shared" ref="L31:L42" si="1">J31*K31</f>
        <v>0</v>
      </c>
    </row>
    <row r="32" spans="1:12" ht="50.1" customHeight="1" x14ac:dyDescent="0.2">
      <c r="A32" s="15" t="s">
        <v>186</v>
      </c>
      <c r="B32" s="15"/>
      <c r="C32" s="23"/>
      <c r="D32" s="27" t="s">
        <v>300</v>
      </c>
      <c r="E32" s="54" t="s">
        <v>303</v>
      </c>
      <c r="F32" s="83" t="s">
        <v>88</v>
      </c>
      <c r="G32" s="43" t="s">
        <v>14</v>
      </c>
      <c r="H32" s="34"/>
      <c r="I32" s="28" t="s">
        <v>151</v>
      </c>
      <c r="J32" s="44">
        <v>1190</v>
      </c>
      <c r="K32" s="100"/>
      <c r="L32" s="101">
        <f t="shared" si="1"/>
        <v>0</v>
      </c>
    </row>
    <row r="33" spans="1:12" ht="50.1" customHeight="1" x14ac:dyDescent="0.2">
      <c r="A33" s="15" t="s">
        <v>186</v>
      </c>
      <c r="B33" s="15"/>
      <c r="C33" s="24" t="s">
        <v>3</v>
      </c>
      <c r="D33" s="27" t="s">
        <v>300</v>
      </c>
      <c r="E33" s="54" t="s">
        <v>303</v>
      </c>
      <c r="F33" s="83" t="s">
        <v>89</v>
      </c>
      <c r="G33" s="43" t="s">
        <v>15</v>
      </c>
      <c r="H33" s="34"/>
      <c r="I33" s="28" t="s">
        <v>151</v>
      </c>
      <c r="J33" s="44">
        <v>1190</v>
      </c>
      <c r="K33" s="100"/>
      <c r="L33" s="101">
        <f t="shared" si="1"/>
        <v>0</v>
      </c>
    </row>
    <row r="34" spans="1:12" ht="50.1" customHeight="1" x14ac:dyDescent="0.2">
      <c r="A34" s="15" t="s">
        <v>186</v>
      </c>
      <c r="B34" s="15"/>
      <c r="C34" s="24" t="s">
        <v>3</v>
      </c>
      <c r="D34" s="27" t="s">
        <v>300</v>
      </c>
      <c r="E34" s="59" t="s">
        <v>305</v>
      </c>
      <c r="F34" s="83" t="s">
        <v>90</v>
      </c>
      <c r="G34" s="43" t="s">
        <v>16</v>
      </c>
      <c r="H34" s="34"/>
      <c r="I34" s="28" t="s">
        <v>151</v>
      </c>
      <c r="J34" s="44">
        <v>1190</v>
      </c>
      <c r="K34" s="100"/>
      <c r="L34" s="101">
        <f t="shared" si="1"/>
        <v>0</v>
      </c>
    </row>
    <row r="35" spans="1:12" ht="50.1" customHeight="1" x14ac:dyDescent="0.2">
      <c r="A35" s="15" t="s">
        <v>186</v>
      </c>
      <c r="B35" s="15"/>
      <c r="C35" s="24"/>
      <c r="D35" s="27" t="s">
        <v>302</v>
      </c>
      <c r="E35" s="59" t="s">
        <v>305</v>
      </c>
      <c r="F35" s="83" t="s">
        <v>91</v>
      </c>
      <c r="G35" s="43" t="s">
        <v>17</v>
      </c>
      <c r="H35" s="34"/>
      <c r="I35" s="28" t="s">
        <v>151</v>
      </c>
      <c r="J35" s="44">
        <v>1190</v>
      </c>
      <c r="K35" s="100"/>
      <c r="L35" s="101">
        <f t="shared" si="1"/>
        <v>0</v>
      </c>
    </row>
    <row r="36" spans="1:12" ht="50.1" customHeight="1" x14ac:dyDescent="0.2">
      <c r="A36" s="15" t="s">
        <v>186</v>
      </c>
      <c r="B36" s="15"/>
      <c r="C36" s="24"/>
      <c r="D36" s="27" t="s">
        <v>302</v>
      </c>
      <c r="E36" s="59" t="s">
        <v>303</v>
      </c>
      <c r="F36" s="83" t="s">
        <v>92</v>
      </c>
      <c r="G36" s="43" t="s">
        <v>18</v>
      </c>
      <c r="H36" s="34"/>
      <c r="I36" s="28" t="s">
        <v>151</v>
      </c>
      <c r="J36" s="44">
        <v>1190</v>
      </c>
      <c r="K36" s="100"/>
      <c r="L36" s="101">
        <f t="shared" si="1"/>
        <v>0</v>
      </c>
    </row>
    <row r="37" spans="1:12" ht="50.1" customHeight="1" x14ac:dyDescent="0.2">
      <c r="A37" s="15" t="s">
        <v>186</v>
      </c>
      <c r="B37" s="15"/>
      <c r="C37" s="24"/>
      <c r="D37" s="27" t="s">
        <v>302</v>
      </c>
      <c r="E37" s="59" t="s">
        <v>309</v>
      </c>
      <c r="F37" s="83" t="s">
        <v>93</v>
      </c>
      <c r="G37" s="43" t="s">
        <v>19</v>
      </c>
      <c r="H37" s="34"/>
      <c r="I37" s="28" t="s">
        <v>151</v>
      </c>
      <c r="J37" s="44">
        <v>1190</v>
      </c>
      <c r="K37" s="100"/>
      <c r="L37" s="101">
        <f t="shared" si="1"/>
        <v>0</v>
      </c>
    </row>
    <row r="38" spans="1:12" ht="50.1" customHeight="1" x14ac:dyDescent="0.2">
      <c r="A38" s="15" t="s">
        <v>186</v>
      </c>
      <c r="B38" s="15"/>
      <c r="C38" s="24" t="s">
        <v>3</v>
      </c>
      <c r="D38" s="27" t="s">
        <v>300</v>
      </c>
      <c r="E38" s="59" t="s">
        <v>305</v>
      </c>
      <c r="F38" s="83" t="s">
        <v>94</v>
      </c>
      <c r="G38" s="43" t="s">
        <v>20</v>
      </c>
      <c r="H38" s="34"/>
      <c r="I38" s="28" t="s">
        <v>151</v>
      </c>
      <c r="J38" s="44">
        <v>1190</v>
      </c>
      <c r="K38" s="100"/>
      <c r="L38" s="101">
        <f t="shared" si="1"/>
        <v>0</v>
      </c>
    </row>
    <row r="39" spans="1:12" ht="50.1" customHeight="1" x14ac:dyDescent="0.2">
      <c r="A39" s="15" t="s">
        <v>186</v>
      </c>
      <c r="B39" s="15"/>
      <c r="C39" s="24" t="s">
        <v>3</v>
      </c>
      <c r="D39" s="27" t="s">
        <v>302</v>
      </c>
      <c r="E39" s="59" t="s">
        <v>303</v>
      </c>
      <c r="F39" s="83" t="s">
        <v>95</v>
      </c>
      <c r="G39" s="46" t="s">
        <v>21</v>
      </c>
      <c r="H39" s="34"/>
      <c r="I39" s="28" t="s">
        <v>151</v>
      </c>
      <c r="J39" s="44">
        <v>1190</v>
      </c>
      <c r="K39" s="100"/>
      <c r="L39" s="101">
        <f t="shared" si="1"/>
        <v>0</v>
      </c>
    </row>
    <row r="40" spans="1:12" ht="50.1" customHeight="1" x14ac:dyDescent="0.2">
      <c r="A40" s="15" t="s">
        <v>186</v>
      </c>
      <c r="B40" s="15"/>
      <c r="C40" s="23"/>
      <c r="D40" s="27" t="s">
        <v>302</v>
      </c>
      <c r="E40" s="59" t="s">
        <v>303</v>
      </c>
      <c r="F40" s="83" t="s">
        <v>96</v>
      </c>
      <c r="G40" s="43" t="s">
        <v>97</v>
      </c>
      <c r="H40" s="34"/>
      <c r="I40" s="28" t="s">
        <v>151</v>
      </c>
      <c r="J40" s="44">
        <v>1190</v>
      </c>
      <c r="K40" s="100"/>
      <c r="L40" s="101">
        <f t="shared" si="1"/>
        <v>0</v>
      </c>
    </row>
    <row r="41" spans="1:12" ht="50.1" customHeight="1" x14ac:dyDescent="0.2">
      <c r="A41" s="15" t="s">
        <v>186</v>
      </c>
      <c r="B41" s="15"/>
      <c r="C41" s="23"/>
      <c r="D41" s="27" t="s">
        <v>302</v>
      </c>
      <c r="E41" s="59" t="s">
        <v>305</v>
      </c>
      <c r="F41" s="84" t="s">
        <v>158</v>
      </c>
      <c r="G41" s="43" t="s">
        <v>157</v>
      </c>
      <c r="H41" s="34"/>
      <c r="I41" s="28" t="s">
        <v>151</v>
      </c>
      <c r="J41" s="44">
        <v>1190</v>
      </c>
      <c r="K41" s="100"/>
      <c r="L41" s="101">
        <f t="shared" si="1"/>
        <v>0</v>
      </c>
    </row>
    <row r="42" spans="1:12" ht="50.1" customHeight="1" x14ac:dyDescent="0.2">
      <c r="A42" s="15" t="s">
        <v>186</v>
      </c>
      <c r="B42" s="15"/>
      <c r="C42" s="20"/>
      <c r="D42" s="27" t="s">
        <v>302</v>
      </c>
      <c r="E42" s="59" t="s">
        <v>305</v>
      </c>
      <c r="F42" s="84" t="s">
        <v>159</v>
      </c>
      <c r="G42" s="43" t="s">
        <v>160</v>
      </c>
      <c r="H42" s="34"/>
      <c r="I42" s="28" t="s">
        <v>151</v>
      </c>
      <c r="J42" s="44">
        <v>1190</v>
      </c>
      <c r="K42" s="100"/>
      <c r="L42" s="101">
        <f t="shared" si="1"/>
        <v>0</v>
      </c>
    </row>
    <row r="43" spans="1:12" s="2" customFormat="1" ht="17.25" customHeight="1" x14ac:dyDescent="0.2">
      <c r="A43" s="16" t="s">
        <v>186</v>
      </c>
      <c r="B43" s="26"/>
      <c r="C43" s="6"/>
      <c r="D43" s="6"/>
      <c r="E43" s="55"/>
      <c r="F43" s="93" t="s">
        <v>316</v>
      </c>
      <c r="G43" s="35"/>
      <c r="H43" s="35"/>
      <c r="I43" s="4"/>
      <c r="J43" s="4"/>
    </row>
    <row r="44" spans="1:12" ht="50.1" customHeight="1" x14ac:dyDescent="0.2">
      <c r="A44" s="15" t="s">
        <v>186</v>
      </c>
      <c r="B44" s="15"/>
      <c r="C44" s="24"/>
      <c r="D44" s="27" t="s">
        <v>302</v>
      </c>
      <c r="E44" s="54" t="s">
        <v>308</v>
      </c>
      <c r="F44" s="83" t="s">
        <v>162</v>
      </c>
      <c r="G44" s="43" t="s">
        <v>161</v>
      </c>
      <c r="H44" s="34"/>
      <c r="I44" s="28" t="s">
        <v>151</v>
      </c>
      <c r="J44" s="44">
        <v>1520</v>
      </c>
      <c r="K44" s="100"/>
      <c r="L44" s="101">
        <f t="shared" ref="L44:L51" si="2">J44*K44</f>
        <v>0</v>
      </c>
    </row>
    <row r="45" spans="1:12" ht="50.1" customHeight="1" x14ac:dyDescent="0.2">
      <c r="A45" s="15" t="s">
        <v>186</v>
      </c>
      <c r="B45" s="15"/>
      <c r="C45" s="24"/>
      <c r="D45" s="27" t="s">
        <v>302</v>
      </c>
      <c r="E45" s="54" t="s">
        <v>308</v>
      </c>
      <c r="F45" s="85" t="s">
        <v>73</v>
      </c>
      <c r="G45" s="43" t="s">
        <v>71</v>
      </c>
      <c r="H45" s="34"/>
      <c r="I45" s="28" t="s">
        <v>151</v>
      </c>
      <c r="J45" s="44">
        <v>1520</v>
      </c>
      <c r="K45" s="100"/>
      <c r="L45" s="101">
        <f t="shared" si="2"/>
        <v>0</v>
      </c>
    </row>
    <row r="46" spans="1:12" ht="50.1" customHeight="1" x14ac:dyDescent="0.2">
      <c r="A46" s="15" t="s">
        <v>186</v>
      </c>
      <c r="B46" s="15"/>
      <c r="C46" s="24" t="s">
        <v>3</v>
      </c>
      <c r="D46" s="27" t="s">
        <v>302</v>
      </c>
      <c r="E46" s="54" t="s">
        <v>308</v>
      </c>
      <c r="F46" s="83" t="s">
        <v>98</v>
      </c>
      <c r="G46" s="46" t="s">
        <v>22</v>
      </c>
      <c r="H46" s="34"/>
      <c r="I46" s="28" t="s">
        <v>151</v>
      </c>
      <c r="J46" s="44">
        <v>1520</v>
      </c>
      <c r="K46" s="100"/>
      <c r="L46" s="101">
        <f t="shared" si="2"/>
        <v>0</v>
      </c>
    </row>
    <row r="47" spans="1:12" ht="50.1" customHeight="1" x14ac:dyDescent="0.2">
      <c r="A47" s="15" t="s">
        <v>186</v>
      </c>
      <c r="B47" s="15"/>
      <c r="C47" s="24"/>
      <c r="D47" s="27" t="s">
        <v>302</v>
      </c>
      <c r="E47" s="54" t="s">
        <v>308</v>
      </c>
      <c r="F47" s="83" t="s">
        <v>164</v>
      </c>
      <c r="G47" s="46" t="s">
        <v>163</v>
      </c>
      <c r="H47" s="34"/>
      <c r="I47" s="28" t="s">
        <v>151</v>
      </c>
      <c r="J47" s="44">
        <v>1520</v>
      </c>
      <c r="K47" s="100"/>
      <c r="L47" s="101">
        <f t="shared" si="2"/>
        <v>0</v>
      </c>
    </row>
    <row r="48" spans="1:12" ht="50.1" customHeight="1" x14ac:dyDescent="0.2">
      <c r="A48" s="15" t="s">
        <v>186</v>
      </c>
      <c r="B48" s="15"/>
      <c r="C48" s="21" t="s">
        <v>3</v>
      </c>
      <c r="D48" s="27" t="s">
        <v>302</v>
      </c>
      <c r="E48" s="54" t="s">
        <v>308</v>
      </c>
      <c r="F48" s="83" t="s">
        <v>99</v>
      </c>
      <c r="G48" s="50" t="s">
        <v>23</v>
      </c>
      <c r="H48" s="34"/>
      <c r="I48" s="28" t="s">
        <v>151</v>
      </c>
      <c r="J48" s="44">
        <v>1520</v>
      </c>
      <c r="K48" s="100"/>
      <c r="L48" s="101">
        <f t="shared" si="2"/>
        <v>0</v>
      </c>
    </row>
    <row r="49" spans="1:12" ht="50.1" customHeight="1" x14ac:dyDescent="0.2">
      <c r="A49" s="15" t="s">
        <v>186</v>
      </c>
      <c r="B49" s="15"/>
      <c r="C49" s="21"/>
      <c r="D49" s="27" t="s">
        <v>302</v>
      </c>
      <c r="E49" s="54" t="s">
        <v>308</v>
      </c>
      <c r="F49" s="86" t="s">
        <v>74</v>
      </c>
      <c r="G49" s="43" t="s">
        <v>100</v>
      </c>
      <c r="H49" s="49"/>
      <c r="I49" s="28" t="s">
        <v>151</v>
      </c>
      <c r="J49" s="44">
        <v>1520</v>
      </c>
      <c r="K49" s="100"/>
      <c r="L49" s="101">
        <f t="shared" si="2"/>
        <v>0</v>
      </c>
    </row>
    <row r="50" spans="1:12" ht="50.1" customHeight="1" x14ac:dyDescent="0.2">
      <c r="A50" s="15" t="s">
        <v>186</v>
      </c>
      <c r="B50" s="18" t="s">
        <v>297</v>
      </c>
      <c r="C50" s="21" t="s">
        <v>3</v>
      </c>
      <c r="D50" s="27" t="s">
        <v>302</v>
      </c>
      <c r="E50" s="54" t="s">
        <v>308</v>
      </c>
      <c r="F50" s="87" t="s">
        <v>101</v>
      </c>
      <c r="G50" s="48" t="s">
        <v>24</v>
      </c>
      <c r="H50" s="49"/>
      <c r="I50" s="28" t="s">
        <v>151</v>
      </c>
      <c r="J50" s="44">
        <v>1520</v>
      </c>
      <c r="K50" s="100"/>
      <c r="L50" s="101">
        <f t="shared" si="2"/>
        <v>0</v>
      </c>
    </row>
    <row r="51" spans="1:12" ht="50.1" customHeight="1" x14ac:dyDescent="0.2">
      <c r="A51" s="15" t="s">
        <v>186</v>
      </c>
      <c r="B51" s="15"/>
      <c r="C51" s="21" t="s">
        <v>3</v>
      </c>
      <c r="D51" s="27" t="s">
        <v>302</v>
      </c>
      <c r="E51" s="54" t="s">
        <v>308</v>
      </c>
      <c r="F51" s="87" t="s">
        <v>102</v>
      </c>
      <c r="G51" s="48" t="s">
        <v>25</v>
      </c>
      <c r="H51" s="49"/>
      <c r="I51" s="28" t="s">
        <v>151</v>
      </c>
      <c r="J51" s="44">
        <v>1520</v>
      </c>
      <c r="K51" s="100"/>
      <c r="L51" s="101">
        <f t="shared" si="2"/>
        <v>0</v>
      </c>
    </row>
    <row r="52" spans="1:12" ht="12.95" customHeight="1" x14ac:dyDescent="0.2">
      <c r="A52" s="16" t="s">
        <v>186</v>
      </c>
      <c r="B52" s="16"/>
      <c r="C52" s="5"/>
      <c r="D52" s="5"/>
      <c r="E52" s="55"/>
      <c r="F52" s="93" t="s">
        <v>317</v>
      </c>
      <c r="G52" s="35"/>
      <c r="H52" s="35"/>
      <c r="I52" s="4"/>
      <c r="J52" s="4"/>
    </row>
    <row r="53" spans="1:12" ht="50.1" customHeight="1" x14ac:dyDescent="0.2">
      <c r="A53" s="15" t="s">
        <v>186</v>
      </c>
      <c r="B53" s="15"/>
      <c r="C53" s="24"/>
      <c r="D53" s="27" t="s">
        <v>302</v>
      </c>
      <c r="E53" s="59" t="s">
        <v>305</v>
      </c>
      <c r="F53" s="83" t="s">
        <v>103</v>
      </c>
      <c r="G53" s="48" t="s">
        <v>26</v>
      </c>
      <c r="H53" s="34"/>
      <c r="I53" s="28" t="s">
        <v>151</v>
      </c>
      <c r="J53" s="44">
        <v>1190</v>
      </c>
      <c r="K53" s="100"/>
      <c r="L53" s="101">
        <f t="shared" ref="L53:L64" si="3">J53*K53</f>
        <v>0</v>
      </c>
    </row>
    <row r="54" spans="1:12" ht="50.1" customHeight="1" x14ac:dyDescent="0.2">
      <c r="A54" s="15" t="s">
        <v>186</v>
      </c>
      <c r="B54" s="15"/>
      <c r="C54" s="24"/>
      <c r="D54" s="27" t="s">
        <v>302</v>
      </c>
      <c r="E54" s="54" t="s">
        <v>303</v>
      </c>
      <c r="F54" s="83" t="s">
        <v>104</v>
      </c>
      <c r="G54" s="43" t="s">
        <v>27</v>
      </c>
      <c r="H54" s="34"/>
      <c r="I54" s="28" t="s">
        <v>151</v>
      </c>
      <c r="J54" s="44">
        <v>1190</v>
      </c>
      <c r="K54" s="100"/>
      <c r="L54" s="101">
        <f t="shared" si="3"/>
        <v>0</v>
      </c>
    </row>
    <row r="55" spans="1:12" ht="50.1" customHeight="1" x14ac:dyDescent="0.2">
      <c r="A55" s="15" t="s">
        <v>186</v>
      </c>
      <c r="B55" s="15"/>
      <c r="C55" s="24"/>
      <c r="D55" s="27" t="s">
        <v>302</v>
      </c>
      <c r="E55" s="59" t="s">
        <v>305</v>
      </c>
      <c r="F55" s="83" t="s">
        <v>105</v>
      </c>
      <c r="G55" s="43" t="s">
        <v>28</v>
      </c>
      <c r="H55" s="34"/>
      <c r="I55" s="28" t="s">
        <v>151</v>
      </c>
      <c r="J55" s="44">
        <v>1190</v>
      </c>
      <c r="K55" s="100"/>
      <c r="L55" s="101">
        <f t="shared" si="3"/>
        <v>0</v>
      </c>
    </row>
    <row r="56" spans="1:12" ht="50.1" customHeight="1" x14ac:dyDescent="0.2">
      <c r="A56" s="15" t="s">
        <v>186</v>
      </c>
      <c r="B56" s="15"/>
      <c r="C56" s="24" t="s">
        <v>3</v>
      </c>
      <c r="D56" s="27" t="s">
        <v>302</v>
      </c>
      <c r="E56" s="54" t="s">
        <v>309</v>
      </c>
      <c r="F56" s="83" t="s">
        <v>152</v>
      </c>
      <c r="G56" s="43" t="s">
        <v>29</v>
      </c>
      <c r="H56" s="34"/>
      <c r="I56" s="28" t="s">
        <v>151</v>
      </c>
      <c r="J56" s="44">
        <v>1190</v>
      </c>
      <c r="K56" s="100"/>
      <c r="L56" s="101">
        <f t="shared" si="3"/>
        <v>0</v>
      </c>
    </row>
    <row r="57" spans="1:12" ht="50.1" customHeight="1" x14ac:dyDescent="0.2">
      <c r="A57" s="15" t="s">
        <v>186</v>
      </c>
      <c r="B57" s="15"/>
      <c r="C57" s="24" t="s">
        <v>3</v>
      </c>
      <c r="D57" s="27" t="s">
        <v>302</v>
      </c>
      <c r="E57" s="54" t="s">
        <v>303</v>
      </c>
      <c r="F57" s="83" t="s">
        <v>153</v>
      </c>
      <c r="G57" s="43" t="s">
        <v>30</v>
      </c>
      <c r="H57" s="34"/>
      <c r="I57" s="28" t="s">
        <v>151</v>
      </c>
      <c r="J57" s="44">
        <v>1190</v>
      </c>
      <c r="K57" s="100"/>
      <c r="L57" s="101">
        <f t="shared" si="3"/>
        <v>0</v>
      </c>
    </row>
    <row r="58" spans="1:12" ht="50.1" customHeight="1" x14ac:dyDescent="0.2">
      <c r="A58" s="15" t="s">
        <v>186</v>
      </c>
      <c r="B58" s="18" t="s">
        <v>297</v>
      </c>
      <c r="C58" s="24" t="s">
        <v>3</v>
      </c>
      <c r="D58" s="27" t="s">
        <v>302</v>
      </c>
      <c r="E58" s="54" t="s">
        <v>303</v>
      </c>
      <c r="F58" s="83" t="s">
        <v>154</v>
      </c>
      <c r="G58" s="43" t="s">
        <v>31</v>
      </c>
      <c r="H58" s="34"/>
      <c r="I58" s="28" t="s">
        <v>151</v>
      </c>
      <c r="J58" s="44">
        <v>1190</v>
      </c>
      <c r="K58" s="100"/>
      <c r="L58" s="101">
        <f t="shared" si="3"/>
        <v>0</v>
      </c>
    </row>
    <row r="59" spans="1:12" ht="50.1" customHeight="1" x14ac:dyDescent="0.2">
      <c r="A59" s="15" t="s">
        <v>186</v>
      </c>
      <c r="B59" s="15"/>
      <c r="C59" s="24" t="s">
        <v>3</v>
      </c>
      <c r="D59" s="27" t="s">
        <v>302</v>
      </c>
      <c r="E59" s="54" t="s">
        <v>308</v>
      </c>
      <c r="F59" s="83" t="s">
        <v>155</v>
      </c>
      <c r="G59" s="43" t="s">
        <v>32</v>
      </c>
      <c r="H59" s="34"/>
      <c r="I59" s="28" t="s">
        <v>151</v>
      </c>
      <c r="J59" s="44">
        <v>1190</v>
      </c>
      <c r="K59" s="100"/>
      <c r="L59" s="101">
        <f t="shared" si="3"/>
        <v>0</v>
      </c>
    </row>
    <row r="60" spans="1:12" ht="50.1" customHeight="1" x14ac:dyDescent="0.2">
      <c r="A60" s="15" t="s">
        <v>186</v>
      </c>
      <c r="B60" s="18" t="s">
        <v>297</v>
      </c>
      <c r="C60" s="23"/>
      <c r="D60" s="27" t="s">
        <v>302</v>
      </c>
      <c r="E60" s="59" t="s">
        <v>305</v>
      </c>
      <c r="F60" s="83" t="s">
        <v>106</v>
      </c>
      <c r="G60" s="43" t="s">
        <v>33</v>
      </c>
      <c r="H60" s="34"/>
      <c r="I60" s="28" t="s">
        <v>151</v>
      </c>
      <c r="J60" s="44">
        <v>1190</v>
      </c>
      <c r="K60" s="100"/>
      <c r="L60" s="101">
        <f t="shared" si="3"/>
        <v>0</v>
      </c>
    </row>
    <row r="61" spans="1:12" ht="50.1" customHeight="1" x14ac:dyDescent="0.2">
      <c r="A61" s="15" t="s">
        <v>186</v>
      </c>
      <c r="B61" s="15"/>
      <c r="C61" s="24"/>
      <c r="D61" s="27" t="s">
        <v>302</v>
      </c>
      <c r="E61" s="59" t="s">
        <v>305</v>
      </c>
      <c r="F61" s="83" t="s">
        <v>107</v>
      </c>
      <c r="G61" s="43" t="s">
        <v>34</v>
      </c>
      <c r="H61" s="34"/>
      <c r="I61" s="28" t="s">
        <v>151</v>
      </c>
      <c r="J61" s="44">
        <v>1190</v>
      </c>
      <c r="K61" s="100"/>
      <c r="L61" s="101">
        <f t="shared" si="3"/>
        <v>0</v>
      </c>
    </row>
    <row r="62" spans="1:12" ht="50.1" customHeight="1" x14ac:dyDescent="0.2">
      <c r="A62" s="15" t="s">
        <v>186</v>
      </c>
      <c r="B62" s="15"/>
      <c r="C62" s="24"/>
      <c r="D62" s="27" t="s">
        <v>302</v>
      </c>
      <c r="E62" s="54" t="s">
        <v>308</v>
      </c>
      <c r="F62" s="83" t="s">
        <v>108</v>
      </c>
      <c r="G62" s="43" t="s">
        <v>109</v>
      </c>
      <c r="H62" s="34"/>
      <c r="I62" s="28" t="s">
        <v>151</v>
      </c>
      <c r="J62" s="44">
        <v>1190</v>
      </c>
      <c r="K62" s="100"/>
      <c r="L62" s="101">
        <f t="shared" si="3"/>
        <v>0</v>
      </c>
    </row>
    <row r="63" spans="1:12" ht="50.1" customHeight="1" x14ac:dyDescent="0.2">
      <c r="A63" s="15" t="s">
        <v>186</v>
      </c>
      <c r="B63" s="15"/>
      <c r="C63" s="24" t="s">
        <v>3</v>
      </c>
      <c r="D63" s="27" t="s">
        <v>302</v>
      </c>
      <c r="E63" s="54" t="s">
        <v>309</v>
      </c>
      <c r="F63" s="83" t="s">
        <v>116</v>
      </c>
      <c r="G63" s="47" t="s">
        <v>41</v>
      </c>
      <c r="H63" s="36"/>
      <c r="I63" s="28" t="s">
        <v>151</v>
      </c>
      <c r="J63" s="44">
        <v>1050</v>
      </c>
      <c r="K63" s="100"/>
      <c r="L63" s="101">
        <f t="shared" si="3"/>
        <v>0</v>
      </c>
    </row>
    <row r="64" spans="1:12" ht="50.1" customHeight="1" x14ac:dyDescent="0.2">
      <c r="A64" s="15" t="s">
        <v>186</v>
      </c>
      <c r="B64" s="15"/>
      <c r="C64" s="24"/>
      <c r="D64" s="27" t="s">
        <v>300</v>
      </c>
      <c r="E64" s="54" t="s">
        <v>303</v>
      </c>
      <c r="F64" s="83" t="s">
        <v>117</v>
      </c>
      <c r="G64" s="47" t="s">
        <v>42</v>
      </c>
      <c r="H64" s="36"/>
      <c r="I64" s="28" t="s">
        <v>151</v>
      </c>
      <c r="J64" s="44">
        <v>1050</v>
      </c>
      <c r="K64" s="100"/>
      <c r="L64" s="101">
        <f t="shared" si="3"/>
        <v>0</v>
      </c>
    </row>
    <row r="65" spans="1:12" ht="12.95" customHeight="1" x14ac:dyDescent="0.2">
      <c r="A65" s="16" t="s">
        <v>186</v>
      </c>
      <c r="B65" s="16"/>
      <c r="C65" s="5"/>
      <c r="D65" s="5"/>
      <c r="E65" s="55"/>
      <c r="F65" s="93" t="s">
        <v>318</v>
      </c>
      <c r="G65" s="35"/>
      <c r="H65" s="35"/>
      <c r="I65" s="4"/>
      <c r="J65" s="4"/>
    </row>
    <row r="66" spans="1:12" ht="50.1" customHeight="1" x14ac:dyDescent="0.2">
      <c r="A66" s="15" t="s">
        <v>186</v>
      </c>
      <c r="B66" s="15"/>
      <c r="C66" s="24"/>
      <c r="D66" s="27" t="s">
        <v>302</v>
      </c>
      <c r="E66" s="59" t="s">
        <v>305</v>
      </c>
      <c r="F66" s="83" t="s">
        <v>110</v>
      </c>
      <c r="G66" s="47" t="s">
        <v>35</v>
      </c>
      <c r="H66" s="36"/>
      <c r="I66" s="28" t="s">
        <v>151</v>
      </c>
      <c r="J66" s="44">
        <v>1190</v>
      </c>
      <c r="K66" s="100"/>
      <c r="L66" s="101">
        <f t="shared" ref="L66:L72" si="4">J66*K66</f>
        <v>0</v>
      </c>
    </row>
    <row r="67" spans="1:12" ht="50.1" customHeight="1" x14ac:dyDescent="0.2">
      <c r="A67" s="15" t="s">
        <v>186</v>
      </c>
      <c r="B67" s="15"/>
      <c r="C67" s="24"/>
      <c r="D67" s="27" t="s">
        <v>302</v>
      </c>
      <c r="E67" s="54" t="s">
        <v>308</v>
      </c>
      <c r="F67" s="83" t="s">
        <v>111</v>
      </c>
      <c r="G67" s="47" t="s">
        <v>36</v>
      </c>
      <c r="H67" s="36"/>
      <c r="I67" s="28" t="s">
        <v>151</v>
      </c>
      <c r="J67" s="44">
        <v>1190</v>
      </c>
      <c r="K67" s="100"/>
      <c r="L67" s="101">
        <f t="shared" si="4"/>
        <v>0</v>
      </c>
    </row>
    <row r="68" spans="1:12" ht="50.1" customHeight="1" x14ac:dyDescent="0.2">
      <c r="A68" s="15" t="s">
        <v>186</v>
      </c>
      <c r="B68" s="15"/>
      <c r="C68" s="24"/>
      <c r="D68" s="27" t="s">
        <v>302</v>
      </c>
      <c r="E68" s="54" t="s">
        <v>309</v>
      </c>
      <c r="F68" s="83" t="s">
        <v>112</v>
      </c>
      <c r="G68" s="47" t="s">
        <v>37</v>
      </c>
      <c r="H68" s="36"/>
      <c r="I68" s="28" t="s">
        <v>151</v>
      </c>
      <c r="J68" s="44">
        <v>1190</v>
      </c>
      <c r="K68" s="100"/>
      <c r="L68" s="101">
        <f t="shared" si="4"/>
        <v>0</v>
      </c>
    </row>
    <row r="69" spans="1:12" ht="50.1" customHeight="1" x14ac:dyDescent="0.2">
      <c r="A69" s="15" t="s">
        <v>186</v>
      </c>
      <c r="B69" s="15"/>
      <c r="C69" s="24" t="s">
        <v>3</v>
      </c>
      <c r="D69" s="27" t="s">
        <v>302</v>
      </c>
      <c r="E69" s="59" t="s">
        <v>305</v>
      </c>
      <c r="F69" s="83" t="s">
        <v>113</v>
      </c>
      <c r="G69" s="47" t="s">
        <v>38</v>
      </c>
      <c r="H69" s="36"/>
      <c r="I69" s="28" t="s">
        <v>151</v>
      </c>
      <c r="J69" s="44">
        <v>1190</v>
      </c>
      <c r="K69" s="100"/>
      <c r="L69" s="101">
        <f t="shared" si="4"/>
        <v>0</v>
      </c>
    </row>
    <row r="70" spans="1:12" ht="50.1" customHeight="1" x14ac:dyDescent="0.2">
      <c r="A70" s="15" t="s">
        <v>186</v>
      </c>
      <c r="B70" s="15"/>
      <c r="C70" s="24"/>
      <c r="D70" s="27" t="s">
        <v>302</v>
      </c>
      <c r="E70" s="59" t="s">
        <v>305</v>
      </c>
      <c r="F70" s="85" t="s">
        <v>75</v>
      </c>
      <c r="G70" s="47" t="s">
        <v>72</v>
      </c>
      <c r="H70" s="36"/>
      <c r="I70" s="28" t="s">
        <v>151</v>
      </c>
      <c r="J70" s="44">
        <v>1190</v>
      </c>
      <c r="K70" s="100"/>
      <c r="L70" s="101">
        <f t="shared" si="4"/>
        <v>0</v>
      </c>
    </row>
    <row r="71" spans="1:12" ht="50.1" customHeight="1" x14ac:dyDescent="0.2">
      <c r="A71" s="15" t="s">
        <v>186</v>
      </c>
      <c r="B71" s="15"/>
      <c r="C71" s="24" t="s">
        <v>3</v>
      </c>
      <c r="D71" s="27" t="s">
        <v>302</v>
      </c>
      <c r="E71" s="54" t="s">
        <v>303</v>
      </c>
      <c r="F71" s="83" t="s">
        <v>114</v>
      </c>
      <c r="G71" s="47" t="s">
        <v>39</v>
      </c>
      <c r="H71" s="36"/>
      <c r="I71" s="28" t="s">
        <v>151</v>
      </c>
      <c r="J71" s="44">
        <v>1190</v>
      </c>
      <c r="K71" s="100"/>
      <c r="L71" s="101">
        <f t="shared" si="4"/>
        <v>0</v>
      </c>
    </row>
    <row r="72" spans="1:12" ht="50.1" customHeight="1" x14ac:dyDescent="0.2">
      <c r="A72" s="15" t="s">
        <v>186</v>
      </c>
      <c r="B72" s="15"/>
      <c r="C72" s="23"/>
      <c r="D72" s="27" t="s">
        <v>302</v>
      </c>
      <c r="E72" s="54" t="s">
        <v>303</v>
      </c>
      <c r="F72" s="83" t="s">
        <v>115</v>
      </c>
      <c r="G72" s="47" t="s">
        <v>40</v>
      </c>
      <c r="H72" s="36"/>
      <c r="I72" s="28" t="s">
        <v>151</v>
      </c>
      <c r="J72" s="44">
        <v>1190</v>
      </c>
      <c r="K72" s="100"/>
      <c r="L72" s="101">
        <f t="shared" si="4"/>
        <v>0</v>
      </c>
    </row>
    <row r="73" spans="1:12" ht="12.95" customHeight="1" x14ac:dyDescent="0.2">
      <c r="A73" s="16" t="s">
        <v>186</v>
      </c>
      <c r="B73" s="16"/>
      <c r="C73" s="5"/>
      <c r="D73" s="5"/>
      <c r="E73" s="55"/>
      <c r="F73" s="93" t="s">
        <v>319</v>
      </c>
      <c r="G73" s="35"/>
      <c r="H73" s="35"/>
      <c r="I73" s="4"/>
      <c r="J73" s="4"/>
    </row>
    <row r="74" spans="1:12" ht="50.1" customHeight="1" x14ac:dyDescent="0.2">
      <c r="A74" s="15" t="s">
        <v>186</v>
      </c>
      <c r="B74" s="15"/>
      <c r="C74" s="25"/>
      <c r="D74" s="27" t="s">
        <v>300</v>
      </c>
      <c r="E74" s="54" t="s">
        <v>303</v>
      </c>
      <c r="F74" s="83" t="s">
        <v>118</v>
      </c>
      <c r="G74" s="47" t="s">
        <v>43</v>
      </c>
      <c r="H74" s="36"/>
      <c r="I74" s="28" t="s">
        <v>151</v>
      </c>
      <c r="J74" s="44">
        <v>985</v>
      </c>
      <c r="K74" s="100"/>
      <c r="L74" s="101">
        <f t="shared" ref="L74:L86" si="5">J74*K74</f>
        <v>0</v>
      </c>
    </row>
    <row r="75" spans="1:12" ht="50.1" customHeight="1" x14ac:dyDescent="0.2">
      <c r="A75" s="15" t="s">
        <v>186</v>
      </c>
      <c r="B75" s="15"/>
      <c r="C75" s="24"/>
      <c r="D75" s="27" t="s">
        <v>302</v>
      </c>
      <c r="E75" s="59" t="s">
        <v>305</v>
      </c>
      <c r="F75" s="85" t="s">
        <v>76</v>
      </c>
      <c r="G75" s="47" t="s">
        <v>119</v>
      </c>
      <c r="H75" s="36"/>
      <c r="I75" s="28" t="s">
        <v>151</v>
      </c>
      <c r="J75" s="44">
        <v>985</v>
      </c>
      <c r="K75" s="100"/>
      <c r="L75" s="101">
        <f t="shared" si="5"/>
        <v>0</v>
      </c>
    </row>
    <row r="76" spans="1:12" ht="50.1" customHeight="1" x14ac:dyDescent="0.2">
      <c r="A76" s="15" t="s">
        <v>186</v>
      </c>
      <c r="B76" s="15"/>
      <c r="C76" s="23"/>
      <c r="D76" s="27" t="s">
        <v>300</v>
      </c>
      <c r="E76" s="54" t="s">
        <v>305</v>
      </c>
      <c r="F76" s="83" t="s">
        <v>156</v>
      </c>
      <c r="G76" s="47" t="s">
        <v>44</v>
      </c>
      <c r="H76" s="36"/>
      <c r="I76" s="28" t="s">
        <v>151</v>
      </c>
      <c r="J76" s="44">
        <v>985</v>
      </c>
      <c r="K76" s="100"/>
      <c r="L76" s="101">
        <f t="shared" si="5"/>
        <v>0</v>
      </c>
    </row>
    <row r="77" spans="1:12" ht="50.1" customHeight="1" x14ac:dyDescent="0.2">
      <c r="A77" s="15" t="s">
        <v>186</v>
      </c>
      <c r="B77" s="15"/>
      <c r="C77" s="23"/>
      <c r="D77" s="27" t="s">
        <v>300</v>
      </c>
      <c r="E77" s="54" t="s">
        <v>309</v>
      </c>
      <c r="F77" s="83" t="s">
        <v>120</v>
      </c>
      <c r="G77" s="47" t="s">
        <v>45</v>
      </c>
      <c r="H77" s="36"/>
      <c r="I77" s="28" t="s">
        <v>151</v>
      </c>
      <c r="J77" s="44">
        <v>985</v>
      </c>
      <c r="K77" s="100"/>
      <c r="L77" s="101">
        <f t="shared" si="5"/>
        <v>0</v>
      </c>
    </row>
    <row r="78" spans="1:12" ht="50.1" customHeight="1" x14ac:dyDescent="0.2">
      <c r="A78" s="15" t="s">
        <v>186</v>
      </c>
      <c r="B78" s="15"/>
      <c r="C78" s="23"/>
      <c r="D78" s="27" t="s">
        <v>300</v>
      </c>
      <c r="E78" s="54" t="s">
        <v>305</v>
      </c>
      <c r="F78" s="83" t="s">
        <v>121</v>
      </c>
      <c r="G78" s="47" t="s">
        <v>46</v>
      </c>
      <c r="H78" s="36"/>
      <c r="I78" s="28" t="s">
        <v>151</v>
      </c>
      <c r="J78" s="44">
        <v>985</v>
      </c>
      <c r="K78" s="100"/>
      <c r="L78" s="101">
        <f t="shared" si="5"/>
        <v>0</v>
      </c>
    </row>
    <row r="79" spans="1:12" ht="50.1" customHeight="1" x14ac:dyDescent="0.2">
      <c r="A79" s="15" t="s">
        <v>186</v>
      </c>
      <c r="B79" s="18" t="s">
        <v>298</v>
      </c>
      <c r="C79" s="24"/>
      <c r="D79" s="27" t="s">
        <v>302</v>
      </c>
      <c r="E79" s="59" t="s">
        <v>308</v>
      </c>
      <c r="F79" s="83" t="s">
        <v>167</v>
      </c>
      <c r="G79" s="47" t="s">
        <v>168</v>
      </c>
      <c r="H79" s="36"/>
      <c r="I79" s="28" t="s">
        <v>151</v>
      </c>
      <c r="J79" s="44">
        <v>985</v>
      </c>
      <c r="K79" s="100"/>
      <c r="L79" s="101">
        <f t="shared" si="5"/>
        <v>0</v>
      </c>
    </row>
    <row r="80" spans="1:12" ht="50.1" customHeight="1" x14ac:dyDescent="0.2">
      <c r="A80" s="15" t="s">
        <v>186</v>
      </c>
      <c r="B80" s="15"/>
      <c r="C80" s="24"/>
      <c r="D80" s="27" t="s">
        <v>302</v>
      </c>
      <c r="E80" s="59" t="s">
        <v>305</v>
      </c>
      <c r="F80" s="83" t="s">
        <v>122</v>
      </c>
      <c r="G80" s="47" t="s">
        <v>47</v>
      </c>
      <c r="H80" s="36"/>
      <c r="I80" s="28" t="s">
        <v>151</v>
      </c>
      <c r="J80" s="44">
        <v>985</v>
      </c>
      <c r="K80" s="100"/>
      <c r="L80" s="101">
        <f t="shared" si="5"/>
        <v>0</v>
      </c>
    </row>
    <row r="81" spans="1:12" ht="50.1" customHeight="1" x14ac:dyDescent="0.2">
      <c r="A81" s="15" t="s">
        <v>186</v>
      </c>
      <c r="B81" s="15"/>
      <c r="C81" s="24" t="s">
        <v>3</v>
      </c>
      <c r="D81" s="27" t="s">
        <v>300</v>
      </c>
      <c r="E81" s="54" t="s">
        <v>303</v>
      </c>
      <c r="F81" s="83" t="s">
        <v>123</v>
      </c>
      <c r="G81" s="47" t="s">
        <v>48</v>
      </c>
      <c r="H81" s="36"/>
      <c r="I81" s="28" t="s">
        <v>151</v>
      </c>
      <c r="J81" s="44">
        <v>985</v>
      </c>
      <c r="K81" s="100"/>
      <c r="L81" s="101">
        <f t="shared" si="5"/>
        <v>0</v>
      </c>
    </row>
    <row r="82" spans="1:12" ht="50.1" customHeight="1" x14ac:dyDescent="0.2">
      <c r="A82" s="15" t="s">
        <v>186</v>
      </c>
      <c r="B82" s="15"/>
      <c r="C82" s="23"/>
      <c r="D82" s="27" t="s">
        <v>300</v>
      </c>
      <c r="E82" s="54" t="s">
        <v>305</v>
      </c>
      <c r="F82" s="83" t="s">
        <v>124</v>
      </c>
      <c r="G82" s="47" t="s">
        <v>125</v>
      </c>
      <c r="H82" s="36"/>
      <c r="I82" s="28" t="s">
        <v>151</v>
      </c>
      <c r="J82" s="44">
        <v>985</v>
      </c>
      <c r="K82" s="100"/>
      <c r="L82" s="101">
        <f t="shared" si="5"/>
        <v>0</v>
      </c>
    </row>
    <row r="83" spans="1:12" ht="50.1" customHeight="1" x14ac:dyDescent="0.2">
      <c r="A83" s="15" t="s">
        <v>186</v>
      </c>
      <c r="B83" s="15"/>
      <c r="C83" s="24"/>
      <c r="D83" s="27" t="s">
        <v>302</v>
      </c>
      <c r="E83" s="54" t="s">
        <v>303</v>
      </c>
      <c r="F83" s="83" t="s">
        <v>126</v>
      </c>
      <c r="G83" s="47" t="s">
        <v>49</v>
      </c>
      <c r="H83" s="36"/>
      <c r="I83" s="28" t="s">
        <v>151</v>
      </c>
      <c r="J83" s="44">
        <v>985</v>
      </c>
      <c r="K83" s="100"/>
      <c r="L83" s="101">
        <f t="shared" si="5"/>
        <v>0</v>
      </c>
    </row>
    <row r="84" spans="1:12" ht="50.1" customHeight="1" x14ac:dyDescent="0.2">
      <c r="A84" s="15" t="s">
        <v>186</v>
      </c>
      <c r="B84" s="15"/>
      <c r="C84" s="23"/>
      <c r="D84" s="27" t="s">
        <v>300</v>
      </c>
      <c r="E84" s="54" t="s">
        <v>305</v>
      </c>
      <c r="F84" s="83" t="s">
        <v>127</v>
      </c>
      <c r="G84" s="47" t="s">
        <v>50</v>
      </c>
      <c r="H84" s="36"/>
      <c r="I84" s="28" t="s">
        <v>151</v>
      </c>
      <c r="J84" s="44">
        <v>985</v>
      </c>
      <c r="K84" s="100"/>
      <c r="L84" s="101">
        <f t="shared" si="5"/>
        <v>0</v>
      </c>
    </row>
    <row r="85" spans="1:12" ht="50.1" customHeight="1" x14ac:dyDescent="0.2">
      <c r="A85" s="15" t="s">
        <v>186</v>
      </c>
      <c r="B85" s="18" t="s">
        <v>298</v>
      </c>
      <c r="C85" s="23"/>
      <c r="D85" s="27" t="s">
        <v>302</v>
      </c>
      <c r="E85" s="59" t="s">
        <v>305</v>
      </c>
      <c r="F85" s="83" t="s">
        <v>169</v>
      </c>
      <c r="G85" s="47" t="s">
        <v>170</v>
      </c>
      <c r="H85" s="36"/>
      <c r="I85" s="28" t="s">
        <v>151</v>
      </c>
      <c r="J85" s="44">
        <v>985</v>
      </c>
      <c r="K85" s="100"/>
      <c r="L85" s="101">
        <f t="shared" si="5"/>
        <v>0</v>
      </c>
    </row>
    <row r="86" spans="1:12" ht="50.1" customHeight="1" x14ac:dyDescent="0.2">
      <c r="A86" s="15" t="s">
        <v>186</v>
      </c>
      <c r="B86" s="15"/>
      <c r="C86" s="24"/>
      <c r="D86" s="27" t="s">
        <v>300</v>
      </c>
      <c r="E86" s="54" t="s">
        <v>308</v>
      </c>
      <c r="F86" s="83" t="s">
        <v>128</v>
      </c>
      <c r="G86" s="47" t="s">
        <v>129</v>
      </c>
      <c r="H86" s="36"/>
      <c r="I86" s="28" t="s">
        <v>151</v>
      </c>
      <c r="J86" s="44">
        <v>985</v>
      </c>
      <c r="K86" s="100"/>
      <c r="L86" s="101">
        <f t="shared" si="5"/>
        <v>0</v>
      </c>
    </row>
    <row r="87" spans="1:12" ht="12.95" customHeight="1" x14ac:dyDescent="0.2">
      <c r="A87" s="6" t="s">
        <v>186</v>
      </c>
      <c r="B87" s="5"/>
      <c r="C87" s="5"/>
      <c r="D87" s="5"/>
      <c r="E87" s="55"/>
      <c r="F87" s="93" t="s">
        <v>320</v>
      </c>
      <c r="G87" s="35"/>
      <c r="H87" s="35"/>
      <c r="I87" s="5"/>
      <c r="J87" s="6"/>
    </row>
    <row r="88" spans="1:12" ht="50.1" customHeight="1" x14ac:dyDescent="0.2">
      <c r="A88" s="15" t="s">
        <v>186</v>
      </c>
      <c r="B88" s="15"/>
      <c r="C88" s="24"/>
      <c r="D88" s="27" t="s">
        <v>302</v>
      </c>
      <c r="E88" s="59" t="s">
        <v>305</v>
      </c>
      <c r="F88" s="83" t="s">
        <v>130</v>
      </c>
      <c r="G88" s="47" t="s">
        <v>51</v>
      </c>
      <c r="H88" s="36"/>
      <c r="I88" s="28" t="s">
        <v>151</v>
      </c>
      <c r="J88" s="44">
        <v>985</v>
      </c>
      <c r="K88" s="100"/>
      <c r="L88" s="101">
        <f t="shared" ref="L88:L105" si="6">J88*K88</f>
        <v>0</v>
      </c>
    </row>
    <row r="89" spans="1:12" ht="50.1" customHeight="1" x14ac:dyDescent="0.2">
      <c r="A89" s="15" t="s">
        <v>186</v>
      </c>
      <c r="B89" s="15"/>
      <c r="C89" s="24"/>
      <c r="D89" s="27" t="s">
        <v>302</v>
      </c>
      <c r="E89" s="54" t="s">
        <v>309</v>
      </c>
      <c r="F89" s="83" t="s">
        <v>323</v>
      </c>
      <c r="G89" s="47" t="s">
        <v>324</v>
      </c>
      <c r="H89" s="36"/>
      <c r="I89" s="28" t="s">
        <v>151</v>
      </c>
      <c r="J89" s="44">
        <v>985</v>
      </c>
      <c r="K89" s="100"/>
      <c r="L89" s="101">
        <f t="shared" si="6"/>
        <v>0</v>
      </c>
    </row>
    <row r="90" spans="1:12" ht="50.1" customHeight="1" x14ac:dyDescent="0.2">
      <c r="A90" s="15" t="s">
        <v>186</v>
      </c>
      <c r="B90" s="18" t="s">
        <v>298</v>
      </c>
      <c r="C90" s="24" t="s">
        <v>3</v>
      </c>
      <c r="D90" s="27" t="s">
        <v>302</v>
      </c>
      <c r="E90" s="59" t="s">
        <v>305</v>
      </c>
      <c r="F90" s="83" t="s">
        <v>171</v>
      </c>
      <c r="G90" s="47" t="s">
        <v>172</v>
      </c>
      <c r="H90" s="36"/>
      <c r="I90" s="28" t="s">
        <v>151</v>
      </c>
      <c r="J90" s="44">
        <v>985</v>
      </c>
      <c r="K90" s="100"/>
      <c r="L90" s="101">
        <f t="shared" si="6"/>
        <v>0</v>
      </c>
    </row>
    <row r="91" spans="1:12" ht="50.1" customHeight="1" x14ac:dyDescent="0.2">
      <c r="A91" s="15" t="s">
        <v>186</v>
      </c>
      <c r="B91" s="15"/>
      <c r="C91" s="24"/>
      <c r="D91" s="27" t="s">
        <v>302</v>
      </c>
      <c r="E91" s="59" t="s">
        <v>305</v>
      </c>
      <c r="F91" s="83" t="s">
        <v>131</v>
      </c>
      <c r="G91" s="47" t="s">
        <v>52</v>
      </c>
      <c r="H91" s="36"/>
      <c r="I91" s="28" t="s">
        <v>151</v>
      </c>
      <c r="J91" s="44">
        <v>985</v>
      </c>
      <c r="K91" s="100"/>
      <c r="L91" s="101">
        <f t="shared" si="6"/>
        <v>0</v>
      </c>
    </row>
    <row r="92" spans="1:12" ht="50.1" customHeight="1" x14ac:dyDescent="0.2">
      <c r="A92" s="15" t="s">
        <v>186</v>
      </c>
      <c r="B92" s="18" t="s">
        <v>297</v>
      </c>
      <c r="C92" s="24" t="s">
        <v>3</v>
      </c>
      <c r="D92" s="27" t="s">
        <v>300</v>
      </c>
      <c r="E92" s="54" t="s">
        <v>303</v>
      </c>
      <c r="F92" s="83" t="s">
        <v>132</v>
      </c>
      <c r="G92" s="47" t="s">
        <v>53</v>
      </c>
      <c r="H92" s="36"/>
      <c r="I92" s="28" t="s">
        <v>151</v>
      </c>
      <c r="J92" s="44">
        <v>985</v>
      </c>
      <c r="K92" s="100"/>
      <c r="L92" s="101">
        <f t="shared" si="6"/>
        <v>0</v>
      </c>
    </row>
    <row r="93" spans="1:12" ht="50.1" customHeight="1" x14ac:dyDescent="0.2">
      <c r="A93" s="15" t="s">
        <v>186</v>
      </c>
      <c r="B93" s="18" t="s">
        <v>298</v>
      </c>
      <c r="C93" s="24" t="s">
        <v>3</v>
      </c>
      <c r="D93" s="27" t="s">
        <v>302</v>
      </c>
      <c r="E93" s="59" t="s">
        <v>305</v>
      </c>
      <c r="F93" s="83" t="s">
        <v>173</v>
      </c>
      <c r="G93" s="47" t="s">
        <v>174</v>
      </c>
      <c r="H93" s="36"/>
      <c r="I93" s="28" t="s">
        <v>151</v>
      </c>
      <c r="J93" s="44">
        <v>985</v>
      </c>
      <c r="K93" s="100"/>
      <c r="L93" s="101">
        <f t="shared" si="6"/>
        <v>0</v>
      </c>
    </row>
    <row r="94" spans="1:12" ht="50.1" customHeight="1" x14ac:dyDescent="0.2">
      <c r="A94" s="15" t="s">
        <v>186</v>
      </c>
      <c r="B94" s="15"/>
      <c r="C94" s="24"/>
      <c r="D94" s="27" t="s">
        <v>302</v>
      </c>
      <c r="E94" s="59" t="s">
        <v>308</v>
      </c>
      <c r="F94" s="83" t="s">
        <v>133</v>
      </c>
      <c r="G94" s="47" t="s">
        <v>54</v>
      </c>
      <c r="H94" s="36"/>
      <c r="I94" s="28" t="s">
        <v>151</v>
      </c>
      <c r="J94" s="44">
        <v>985</v>
      </c>
      <c r="K94" s="100"/>
      <c r="L94" s="101">
        <f t="shared" si="6"/>
        <v>0</v>
      </c>
    </row>
    <row r="95" spans="1:12" ht="50.1" customHeight="1" x14ac:dyDescent="0.2">
      <c r="A95" s="15" t="s">
        <v>186</v>
      </c>
      <c r="B95" s="15"/>
      <c r="C95" s="24"/>
      <c r="D95" s="27" t="s">
        <v>302</v>
      </c>
      <c r="E95" s="54" t="s">
        <v>309</v>
      </c>
      <c r="F95" s="83" t="s">
        <v>134</v>
      </c>
      <c r="G95" s="47" t="s">
        <v>55</v>
      </c>
      <c r="H95" s="36"/>
      <c r="I95" s="28" t="s">
        <v>151</v>
      </c>
      <c r="J95" s="44">
        <v>985</v>
      </c>
      <c r="K95" s="100"/>
      <c r="L95" s="101">
        <f t="shared" si="6"/>
        <v>0</v>
      </c>
    </row>
    <row r="96" spans="1:12" ht="50.1" customHeight="1" x14ac:dyDescent="0.2">
      <c r="A96" s="15" t="s">
        <v>186</v>
      </c>
      <c r="B96" s="15"/>
      <c r="C96" s="23"/>
      <c r="D96" s="27" t="s">
        <v>300</v>
      </c>
      <c r="E96" s="54" t="s">
        <v>309</v>
      </c>
      <c r="F96" s="83" t="s">
        <v>135</v>
      </c>
      <c r="G96" s="47" t="s">
        <v>56</v>
      </c>
      <c r="H96" s="36"/>
      <c r="I96" s="28" t="s">
        <v>151</v>
      </c>
      <c r="J96" s="44">
        <v>985</v>
      </c>
      <c r="K96" s="100"/>
      <c r="L96" s="101">
        <f t="shared" si="6"/>
        <v>0</v>
      </c>
    </row>
    <row r="97" spans="1:12" ht="50.1" customHeight="1" x14ac:dyDescent="0.2">
      <c r="A97" s="15" t="s">
        <v>186</v>
      </c>
      <c r="B97" s="15"/>
      <c r="C97" s="24" t="s">
        <v>3</v>
      </c>
      <c r="D97" s="27" t="s">
        <v>302</v>
      </c>
      <c r="E97" s="54" t="s">
        <v>309</v>
      </c>
      <c r="F97" s="83" t="s">
        <v>136</v>
      </c>
      <c r="G97" s="47" t="s">
        <v>57</v>
      </c>
      <c r="H97" s="36"/>
      <c r="I97" s="28" t="s">
        <v>151</v>
      </c>
      <c r="J97" s="44">
        <v>985</v>
      </c>
      <c r="K97" s="100"/>
      <c r="L97" s="101">
        <f t="shared" si="6"/>
        <v>0</v>
      </c>
    </row>
    <row r="98" spans="1:12" ht="50.1" customHeight="1" x14ac:dyDescent="0.2">
      <c r="A98" s="15" t="s">
        <v>186</v>
      </c>
      <c r="B98" s="15"/>
      <c r="C98" s="24" t="s">
        <v>3</v>
      </c>
      <c r="D98" s="27" t="s">
        <v>302</v>
      </c>
      <c r="E98" s="59" t="s">
        <v>305</v>
      </c>
      <c r="F98" s="83" t="s">
        <v>137</v>
      </c>
      <c r="G98" s="47" t="s">
        <v>58</v>
      </c>
      <c r="H98" s="36"/>
      <c r="I98" s="28" t="s">
        <v>151</v>
      </c>
      <c r="J98" s="44">
        <v>985</v>
      </c>
      <c r="K98" s="100"/>
      <c r="L98" s="101">
        <f t="shared" si="6"/>
        <v>0</v>
      </c>
    </row>
    <row r="99" spans="1:12" ht="50.1" customHeight="1" x14ac:dyDescent="0.2">
      <c r="A99" s="15" t="s">
        <v>186</v>
      </c>
      <c r="B99" s="18" t="s">
        <v>298</v>
      </c>
      <c r="C99" s="24" t="s">
        <v>3</v>
      </c>
      <c r="D99" s="27" t="s">
        <v>302</v>
      </c>
      <c r="E99" s="59" t="s">
        <v>305</v>
      </c>
      <c r="F99" s="83" t="s">
        <v>175</v>
      </c>
      <c r="G99" s="47" t="s">
        <v>176</v>
      </c>
      <c r="H99" s="36"/>
      <c r="I99" s="28" t="s">
        <v>151</v>
      </c>
      <c r="J99" s="44">
        <v>985</v>
      </c>
      <c r="K99" s="100"/>
      <c r="L99" s="101">
        <f t="shared" si="6"/>
        <v>0</v>
      </c>
    </row>
    <row r="100" spans="1:12" ht="50.1" customHeight="1" x14ac:dyDescent="0.2">
      <c r="A100" s="15" t="s">
        <v>186</v>
      </c>
      <c r="B100" s="15"/>
      <c r="C100" s="24" t="s">
        <v>3</v>
      </c>
      <c r="D100" s="27" t="s">
        <v>302</v>
      </c>
      <c r="E100" s="59" t="s">
        <v>305</v>
      </c>
      <c r="F100" s="83" t="s">
        <v>138</v>
      </c>
      <c r="G100" s="47" t="s">
        <v>59</v>
      </c>
      <c r="H100" s="36"/>
      <c r="I100" s="28" t="s">
        <v>151</v>
      </c>
      <c r="J100" s="44">
        <v>985</v>
      </c>
      <c r="K100" s="100"/>
      <c r="L100" s="101">
        <f t="shared" si="6"/>
        <v>0</v>
      </c>
    </row>
    <row r="101" spans="1:12" ht="50.1" customHeight="1" x14ac:dyDescent="0.2">
      <c r="A101" s="15" t="s">
        <v>186</v>
      </c>
      <c r="B101" s="15"/>
      <c r="C101" s="24" t="s">
        <v>3</v>
      </c>
      <c r="D101" s="27" t="s">
        <v>302</v>
      </c>
      <c r="E101" s="54" t="s">
        <v>309</v>
      </c>
      <c r="F101" s="83" t="s">
        <v>139</v>
      </c>
      <c r="G101" s="47" t="s">
        <v>77</v>
      </c>
      <c r="H101" s="36"/>
      <c r="I101" s="28" t="s">
        <v>151</v>
      </c>
      <c r="J101" s="44">
        <v>985</v>
      </c>
      <c r="K101" s="100"/>
      <c r="L101" s="101">
        <f t="shared" si="6"/>
        <v>0</v>
      </c>
    </row>
    <row r="102" spans="1:12" ht="50.1" customHeight="1" x14ac:dyDescent="0.2">
      <c r="A102" s="15" t="s">
        <v>186</v>
      </c>
      <c r="B102" s="15"/>
      <c r="C102" s="24"/>
      <c r="D102" s="27" t="s">
        <v>302</v>
      </c>
      <c r="E102" s="54" t="s">
        <v>309</v>
      </c>
      <c r="F102" s="83" t="s">
        <v>140</v>
      </c>
      <c r="G102" s="47" t="s">
        <v>60</v>
      </c>
      <c r="H102" s="36"/>
      <c r="I102" s="28" t="s">
        <v>151</v>
      </c>
      <c r="J102" s="44">
        <v>985</v>
      </c>
      <c r="K102" s="100"/>
      <c r="L102" s="101">
        <f t="shared" si="6"/>
        <v>0</v>
      </c>
    </row>
    <row r="103" spans="1:12" ht="50.1" customHeight="1" x14ac:dyDescent="0.2">
      <c r="A103" s="15" t="s">
        <v>186</v>
      </c>
      <c r="B103" s="18" t="s">
        <v>298</v>
      </c>
      <c r="C103" s="24"/>
      <c r="D103" s="27" t="s">
        <v>302</v>
      </c>
      <c r="E103" s="54" t="s">
        <v>309</v>
      </c>
      <c r="F103" s="83" t="s">
        <v>177</v>
      </c>
      <c r="G103" s="47" t="s">
        <v>178</v>
      </c>
      <c r="H103" s="36"/>
      <c r="I103" s="28" t="s">
        <v>151</v>
      </c>
      <c r="J103" s="44">
        <v>985</v>
      </c>
      <c r="K103" s="100"/>
      <c r="L103" s="101">
        <f t="shared" si="6"/>
        <v>0</v>
      </c>
    </row>
    <row r="104" spans="1:12" ht="50.1" customHeight="1" x14ac:dyDescent="0.2">
      <c r="A104" s="15" t="s">
        <v>186</v>
      </c>
      <c r="B104" s="15"/>
      <c r="C104" s="24" t="s">
        <v>3</v>
      </c>
      <c r="D104" s="27" t="s">
        <v>302</v>
      </c>
      <c r="E104" s="59" t="s">
        <v>305</v>
      </c>
      <c r="F104" s="83" t="s">
        <v>141</v>
      </c>
      <c r="G104" s="47" t="s">
        <v>61</v>
      </c>
      <c r="H104" s="36"/>
      <c r="I104" s="28" t="s">
        <v>151</v>
      </c>
      <c r="J104" s="44">
        <v>985</v>
      </c>
      <c r="K104" s="100"/>
      <c r="L104" s="101">
        <f t="shared" si="6"/>
        <v>0</v>
      </c>
    </row>
    <row r="105" spans="1:12" ht="50.1" customHeight="1" x14ac:dyDescent="0.2">
      <c r="A105" s="15" t="s">
        <v>186</v>
      </c>
      <c r="B105" s="15"/>
      <c r="C105" s="24" t="s">
        <v>3</v>
      </c>
      <c r="D105" s="27" t="s">
        <v>302</v>
      </c>
      <c r="E105" s="59" t="s">
        <v>305</v>
      </c>
      <c r="F105" s="83" t="s">
        <v>142</v>
      </c>
      <c r="G105" s="47" t="s">
        <v>62</v>
      </c>
      <c r="H105" s="36"/>
      <c r="I105" s="28" t="s">
        <v>151</v>
      </c>
      <c r="J105" s="44">
        <v>985</v>
      </c>
      <c r="K105" s="100"/>
      <c r="L105" s="101">
        <f t="shared" si="6"/>
        <v>0</v>
      </c>
    </row>
    <row r="106" spans="1:12" ht="12.95" customHeight="1" x14ac:dyDescent="0.2">
      <c r="A106" s="16" t="s">
        <v>186</v>
      </c>
      <c r="B106" s="16"/>
      <c r="C106" s="5"/>
      <c r="D106" s="5"/>
      <c r="E106" s="55"/>
      <c r="F106" s="93" t="s">
        <v>321</v>
      </c>
      <c r="G106" s="35"/>
      <c r="H106" s="35"/>
      <c r="I106" s="6"/>
      <c r="J106" s="6"/>
    </row>
    <row r="107" spans="1:12" ht="50.1" customHeight="1" x14ac:dyDescent="0.2">
      <c r="A107" s="15" t="s">
        <v>186</v>
      </c>
      <c r="B107" s="18" t="s">
        <v>298</v>
      </c>
      <c r="C107" s="24"/>
      <c r="D107" s="27" t="s">
        <v>302</v>
      </c>
      <c r="E107" s="59" t="s">
        <v>305</v>
      </c>
      <c r="F107" s="83" t="s">
        <v>179</v>
      </c>
      <c r="G107" s="47" t="s">
        <v>180</v>
      </c>
      <c r="H107" s="36"/>
      <c r="I107" s="28" t="s">
        <v>151</v>
      </c>
      <c r="J107" s="44">
        <v>985</v>
      </c>
      <c r="K107" s="100"/>
      <c r="L107" s="101">
        <f t="shared" ref="L107:L113" si="7">J107*K107</f>
        <v>0</v>
      </c>
    </row>
    <row r="108" spans="1:12" ht="50.1" customHeight="1" x14ac:dyDescent="0.2">
      <c r="A108" s="15" t="s">
        <v>186</v>
      </c>
      <c r="B108" s="15"/>
      <c r="C108" s="24" t="s">
        <v>3</v>
      </c>
      <c r="D108" s="27" t="s">
        <v>302</v>
      </c>
      <c r="E108" s="59" t="s">
        <v>305</v>
      </c>
      <c r="F108" s="83" t="s">
        <v>143</v>
      </c>
      <c r="G108" s="47" t="s">
        <v>63</v>
      </c>
      <c r="H108" s="36"/>
      <c r="I108" s="28" t="s">
        <v>151</v>
      </c>
      <c r="J108" s="44">
        <v>985</v>
      </c>
      <c r="K108" s="100"/>
      <c r="L108" s="101">
        <f t="shared" si="7"/>
        <v>0</v>
      </c>
    </row>
    <row r="109" spans="1:12" ht="50.1" customHeight="1" x14ac:dyDescent="0.2">
      <c r="A109" s="15" t="s">
        <v>186</v>
      </c>
      <c r="B109" s="18" t="s">
        <v>298</v>
      </c>
      <c r="C109" s="24" t="s">
        <v>3</v>
      </c>
      <c r="D109" s="27" t="s">
        <v>302</v>
      </c>
      <c r="E109" s="59" t="s">
        <v>305</v>
      </c>
      <c r="F109" s="83" t="s">
        <v>181</v>
      </c>
      <c r="G109" s="47" t="s">
        <v>182</v>
      </c>
      <c r="H109" s="36"/>
      <c r="I109" s="28" t="s">
        <v>151</v>
      </c>
      <c r="J109" s="44">
        <v>985</v>
      </c>
      <c r="K109" s="100"/>
      <c r="L109" s="101">
        <f t="shared" si="7"/>
        <v>0</v>
      </c>
    </row>
    <row r="110" spans="1:12" ht="50.1" customHeight="1" x14ac:dyDescent="0.2">
      <c r="A110" s="15" t="s">
        <v>186</v>
      </c>
      <c r="B110" s="15"/>
      <c r="C110" s="24"/>
      <c r="D110" s="27" t="s">
        <v>302</v>
      </c>
      <c r="E110" s="59" t="s">
        <v>303</v>
      </c>
      <c r="F110" s="83" t="s">
        <v>144</v>
      </c>
      <c r="G110" s="47" t="s">
        <v>64</v>
      </c>
      <c r="H110" s="36"/>
      <c r="I110" s="28" t="s">
        <v>151</v>
      </c>
      <c r="J110" s="44">
        <v>985</v>
      </c>
      <c r="K110" s="100"/>
      <c r="L110" s="101">
        <f t="shared" si="7"/>
        <v>0</v>
      </c>
    </row>
    <row r="111" spans="1:12" ht="50.1" customHeight="1" x14ac:dyDescent="0.2">
      <c r="A111" s="15" t="s">
        <v>186</v>
      </c>
      <c r="B111" s="15"/>
      <c r="C111" s="23"/>
      <c r="D111" s="27" t="s">
        <v>300</v>
      </c>
      <c r="E111" s="54" t="s">
        <v>303</v>
      </c>
      <c r="F111" s="83" t="s">
        <v>145</v>
      </c>
      <c r="G111" s="47" t="s">
        <v>65</v>
      </c>
      <c r="H111" s="36"/>
      <c r="I111" s="28" t="s">
        <v>151</v>
      </c>
      <c r="J111" s="44">
        <v>985</v>
      </c>
      <c r="K111" s="100"/>
      <c r="L111" s="101">
        <f t="shared" si="7"/>
        <v>0</v>
      </c>
    </row>
    <row r="112" spans="1:12" ht="50.1" customHeight="1" x14ac:dyDescent="0.2">
      <c r="A112" s="15" t="s">
        <v>186</v>
      </c>
      <c r="B112" s="15"/>
      <c r="C112" s="24"/>
      <c r="D112" s="27" t="s">
        <v>302</v>
      </c>
      <c r="E112" s="59" t="s">
        <v>308</v>
      </c>
      <c r="F112" s="83" t="s">
        <v>146</v>
      </c>
      <c r="G112" s="47" t="s">
        <v>66</v>
      </c>
      <c r="H112" s="36"/>
      <c r="I112" s="28" t="s">
        <v>151</v>
      </c>
      <c r="J112" s="44">
        <v>985</v>
      </c>
      <c r="K112" s="100"/>
      <c r="L112" s="101">
        <f t="shared" si="7"/>
        <v>0</v>
      </c>
    </row>
    <row r="113" spans="1:12" ht="50.1" customHeight="1" x14ac:dyDescent="0.2">
      <c r="A113" s="15" t="s">
        <v>186</v>
      </c>
      <c r="B113" s="18" t="s">
        <v>298</v>
      </c>
      <c r="C113" s="24"/>
      <c r="D113" s="27" t="s">
        <v>302</v>
      </c>
      <c r="E113" s="59" t="s">
        <v>305</v>
      </c>
      <c r="F113" s="83" t="s">
        <v>183</v>
      </c>
      <c r="G113" s="47" t="s">
        <v>184</v>
      </c>
      <c r="H113" s="36"/>
      <c r="I113" s="28" t="s">
        <v>151</v>
      </c>
      <c r="J113" s="44">
        <v>985</v>
      </c>
      <c r="K113" s="100"/>
      <c r="L113" s="101">
        <f t="shared" si="7"/>
        <v>0</v>
      </c>
    </row>
    <row r="114" spans="1:12" ht="12.95" customHeight="1" x14ac:dyDescent="0.2">
      <c r="A114" s="6" t="s">
        <v>186</v>
      </c>
      <c r="B114" s="5"/>
      <c r="C114" s="5"/>
      <c r="D114" s="5"/>
      <c r="E114" s="55"/>
      <c r="F114" s="93" t="s">
        <v>322</v>
      </c>
      <c r="G114" s="35"/>
      <c r="H114" s="35"/>
      <c r="I114" s="5"/>
      <c r="J114" s="6"/>
    </row>
    <row r="115" spans="1:12" ht="50.1" customHeight="1" x14ac:dyDescent="0.2">
      <c r="A115" s="15" t="s">
        <v>186</v>
      </c>
      <c r="B115" s="15"/>
      <c r="C115" s="24" t="s">
        <v>3</v>
      </c>
      <c r="D115" s="27" t="s">
        <v>302</v>
      </c>
      <c r="E115" s="54" t="s">
        <v>309</v>
      </c>
      <c r="F115" s="83" t="s">
        <v>147</v>
      </c>
      <c r="G115" s="47" t="s">
        <v>67</v>
      </c>
      <c r="H115" s="36"/>
      <c r="I115" s="28" t="s">
        <v>151</v>
      </c>
      <c r="J115" s="44">
        <v>985</v>
      </c>
      <c r="K115" s="100"/>
      <c r="L115" s="101">
        <f t="shared" ref="L115:L118" si="8">J115*K115</f>
        <v>0</v>
      </c>
    </row>
    <row r="116" spans="1:12" ht="50.1" customHeight="1" x14ac:dyDescent="0.2">
      <c r="A116" s="15" t="s">
        <v>186</v>
      </c>
      <c r="B116" s="15"/>
      <c r="C116" s="24" t="s">
        <v>3</v>
      </c>
      <c r="D116" s="27" t="s">
        <v>300</v>
      </c>
      <c r="E116" s="54" t="s">
        <v>309</v>
      </c>
      <c r="F116" s="83" t="s">
        <v>148</v>
      </c>
      <c r="G116" s="47" t="s">
        <v>68</v>
      </c>
      <c r="H116" s="36"/>
      <c r="I116" s="28" t="s">
        <v>151</v>
      </c>
      <c r="J116" s="44">
        <v>985</v>
      </c>
      <c r="K116" s="100"/>
      <c r="L116" s="101">
        <f t="shared" si="8"/>
        <v>0</v>
      </c>
    </row>
    <row r="117" spans="1:12" ht="50.1" customHeight="1" x14ac:dyDescent="0.2">
      <c r="A117" s="15" t="s">
        <v>186</v>
      </c>
      <c r="B117" s="18" t="s">
        <v>297</v>
      </c>
      <c r="C117" s="24" t="s">
        <v>3</v>
      </c>
      <c r="D117" s="27" t="s">
        <v>300</v>
      </c>
      <c r="E117" s="54" t="s">
        <v>309</v>
      </c>
      <c r="F117" s="83" t="s">
        <v>149</v>
      </c>
      <c r="G117" s="47" t="s">
        <v>69</v>
      </c>
      <c r="H117" s="36"/>
      <c r="I117" s="28" t="s">
        <v>151</v>
      </c>
      <c r="J117" s="44">
        <v>985</v>
      </c>
      <c r="K117" s="100"/>
      <c r="L117" s="101">
        <f t="shared" si="8"/>
        <v>0</v>
      </c>
    </row>
    <row r="118" spans="1:12" ht="50.1" customHeight="1" x14ac:dyDescent="0.2">
      <c r="A118" s="15" t="s">
        <v>186</v>
      </c>
      <c r="B118" s="18" t="s">
        <v>297</v>
      </c>
      <c r="C118" s="24" t="s">
        <v>3</v>
      </c>
      <c r="D118" s="27" t="s">
        <v>300</v>
      </c>
      <c r="E118" s="54" t="s">
        <v>309</v>
      </c>
      <c r="F118" s="83" t="s">
        <v>150</v>
      </c>
      <c r="G118" s="47" t="s">
        <v>70</v>
      </c>
      <c r="H118" s="36"/>
      <c r="I118" s="28" t="s">
        <v>151</v>
      </c>
      <c r="J118" s="44">
        <v>985</v>
      </c>
      <c r="K118" s="100"/>
      <c r="L118" s="101">
        <f t="shared" si="8"/>
        <v>0</v>
      </c>
    </row>
    <row r="119" spans="1:12" ht="23.25" customHeight="1" x14ac:dyDescent="0.2">
      <c r="A119" s="94" t="s">
        <v>299</v>
      </c>
      <c r="B119" s="19"/>
      <c r="C119" s="19"/>
      <c r="D119" s="19"/>
      <c r="E119" s="57"/>
      <c r="F119" s="82"/>
      <c r="G119" s="19"/>
      <c r="H119" s="19"/>
      <c r="I119" s="19"/>
      <c r="J119" s="45"/>
      <c r="K119" s="45"/>
      <c r="L119" s="45"/>
    </row>
    <row r="120" spans="1:12" ht="12.95" customHeight="1" x14ac:dyDescent="0.2">
      <c r="A120" s="15" t="s">
        <v>294</v>
      </c>
      <c r="C120" s="26"/>
      <c r="D120" s="26"/>
      <c r="E120" s="56"/>
      <c r="F120" s="93" t="s">
        <v>310</v>
      </c>
      <c r="G120" s="37"/>
      <c r="H120" s="37"/>
      <c r="I120" s="26"/>
      <c r="J120" s="38"/>
    </row>
    <row r="121" spans="1:12" ht="50.1" customHeight="1" x14ac:dyDescent="0.2">
      <c r="A121" s="15" t="s">
        <v>294</v>
      </c>
      <c r="B121" s="18" t="s">
        <v>297</v>
      </c>
      <c r="C121" s="24"/>
      <c r="D121" s="27" t="s">
        <v>300</v>
      </c>
      <c r="E121" s="54" t="s">
        <v>301</v>
      </c>
      <c r="F121" s="88" t="s">
        <v>187</v>
      </c>
      <c r="G121" s="48" t="str">
        <f>HYPERLINK("https://www.7flowers.ru/catalog/Photo/Fix barcode/5100000013429.jpg", "Роза чайно-гибридная Адмирал")</f>
        <v>Роза чайно-гибридная Адмирал</v>
      </c>
      <c r="H121" s="39"/>
      <c r="I121" s="3" t="s">
        <v>151</v>
      </c>
      <c r="J121" s="44">
        <v>1130</v>
      </c>
      <c r="K121" s="100"/>
      <c r="L121" s="101">
        <f t="shared" ref="L121:L149" si="9">J121*K121</f>
        <v>0</v>
      </c>
    </row>
    <row r="122" spans="1:12" ht="50.1" customHeight="1" x14ac:dyDescent="0.2">
      <c r="A122" s="15" t="s">
        <v>294</v>
      </c>
      <c r="B122" s="12"/>
      <c r="C122" s="24"/>
      <c r="D122" s="27" t="s">
        <v>302</v>
      </c>
      <c r="E122" s="54" t="s">
        <v>301</v>
      </c>
      <c r="F122" s="88" t="s">
        <v>188</v>
      </c>
      <c r="G122" s="43" t="s">
        <v>189</v>
      </c>
      <c r="H122" s="34"/>
      <c r="I122" s="3" t="s">
        <v>151</v>
      </c>
      <c r="J122" s="44">
        <v>1130</v>
      </c>
      <c r="K122" s="100"/>
      <c r="L122" s="101">
        <f t="shared" si="9"/>
        <v>0</v>
      </c>
    </row>
    <row r="123" spans="1:12" ht="50.1" customHeight="1" x14ac:dyDescent="0.2">
      <c r="A123" s="15" t="s">
        <v>294</v>
      </c>
      <c r="B123" s="18" t="s">
        <v>297</v>
      </c>
      <c r="C123" s="24"/>
      <c r="D123" s="27" t="s">
        <v>300</v>
      </c>
      <c r="E123" s="54" t="s">
        <v>303</v>
      </c>
      <c r="F123" s="88" t="s">
        <v>190</v>
      </c>
      <c r="G123" s="48" t="str">
        <f>HYPERLINK("https://www.7flowers.ru/catalog/Photo/УТ-00024339.jpg", "Роза парковая Артемис")</f>
        <v>Роза парковая Артемис</v>
      </c>
      <c r="H123" s="39"/>
      <c r="I123" s="3" t="s">
        <v>151</v>
      </c>
      <c r="J123" s="44">
        <v>1130</v>
      </c>
      <c r="K123" s="100"/>
      <c r="L123" s="101">
        <f t="shared" si="9"/>
        <v>0</v>
      </c>
    </row>
    <row r="124" spans="1:12" ht="50.1" customHeight="1" x14ac:dyDescent="0.2">
      <c r="A124" s="15" t="s">
        <v>294</v>
      </c>
      <c r="B124" s="18" t="s">
        <v>297</v>
      </c>
      <c r="C124" s="24"/>
      <c r="D124" s="27" t="s">
        <v>302</v>
      </c>
      <c r="E124" s="54" t="s">
        <v>301</v>
      </c>
      <c r="F124" s="88" t="s">
        <v>191</v>
      </c>
      <c r="G124" s="43" t="s">
        <v>192</v>
      </c>
      <c r="H124" s="34"/>
      <c r="I124" s="3" t="s">
        <v>151</v>
      </c>
      <c r="J124" s="44">
        <v>1130</v>
      </c>
      <c r="K124" s="100"/>
      <c r="L124" s="101">
        <f t="shared" si="9"/>
        <v>0</v>
      </c>
    </row>
    <row r="125" spans="1:12" ht="50.1" customHeight="1" x14ac:dyDescent="0.2">
      <c r="A125" s="15" t="s">
        <v>294</v>
      </c>
      <c r="B125" s="12"/>
      <c r="C125" s="24"/>
      <c r="D125" s="27" t="s">
        <v>300</v>
      </c>
      <c r="E125" s="54" t="s">
        <v>305</v>
      </c>
      <c r="F125" s="89" t="s">
        <v>193</v>
      </c>
      <c r="G125" s="48" t="str">
        <f>HYPERLINK("https://www.7flowers.ru/catalog/Photo/Fix barcode/5100000002338.jpg", "Роза флорибунда Баронесса")</f>
        <v>Роза флорибунда Баронесса</v>
      </c>
      <c r="H125" s="39"/>
      <c r="I125" s="3" t="s">
        <v>151</v>
      </c>
      <c r="J125" s="44">
        <v>1130</v>
      </c>
      <c r="K125" s="100"/>
      <c r="L125" s="101">
        <f t="shared" si="9"/>
        <v>0</v>
      </c>
    </row>
    <row r="126" spans="1:12" ht="50.1" customHeight="1" x14ac:dyDescent="0.2">
      <c r="A126" s="15" t="s">
        <v>294</v>
      </c>
      <c r="B126" s="12"/>
      <c r="C126" s="24"/>
      <c r="D126" s="27" t="s">
        <v>307</v>
      </c>
      <c r="E126" s="54" t="s">
        <v>306</v>
      </c>
      <c r="F126" s="88" t="s">
        <v>194</v>
      </c>
      <c r="G126" s="48" t="str">
        <f>HYPERLINK("https://www.7flowers.ru/catalog/Photo/Fix barcode/5100000002339.jpg", "Роза чайно-гибридная Кендллайт")</f>
        <v>Роза чайно-гибридная Кендллайт</v>
      </c>
      <c r="H126" s="39"/>
      <c r="I126" s="3" t="s">
        <v>151</v>
      </c>
      <c r="J126" s="44">
        <v>1130</v>
      </c>
      <c r="K126" s="100"/>
      <c r="L126" s="101">
        <f t="shared" si="9"/>
        <v>0</v>
      </c>
    </row>
    <row r="127" spans="1:12" ht="50.1" customHeight="1" x14ac:dyDescent="0.2">
      <c r="A127" s="15" t="s">
        <v>294</v>
      </c>
      <c r="B127" s="12"/>
      <c r="C127" s="24"/>
      <c r="D127" s="27" t="s">
        <v>302</v>
      </c>
      <c r="E127" s="54" t="s">
        <v>306</v>
      </c>
      <c r="F127" s="88" t="s">
        <v>195</v>
      </c>
      <c r="G127" s="48" t="str">
        <f>HYPERLINK("https://www.7flowers.ru/catalog/Photo/Fix barcode/5100000002340.jpg", "Роза миниатюрная Капри")</f>
        <v>Роза миниатюрная Капри</v>
      </c>
      <c r="H127" s="39"/>
      <c r="I127" s="3" t="s">
        <v>151</v>
      </c>
      <c r="J127" s="44">
        <v>1130</v>
      </c>
      <c r="K127" s="100"/>
      <c r="L127" s="101">
        <f t="shared" si="9"/>
        <v>0</v>
      </c>
    </row>
    <row r="128" spans="1:12" ht="50.1" customHeight="1" x14ac:dyDescent="0.2">
      <c r="A128" s="15" t="s">
        <v>294</v>
      </c>
      <c r="B128" s="12"/>
      <c r="C128" s="24"/>
      <c r="D128" s="27" t="s">
        <v>300</v>
      </c>
      <c r="E128" s="54" t="s">
        <v>303</v>
      </c>
      <c r="F128" s="88" t="s">
        <v>196</v>
      </c>
      <c r="G128" s="48" t="str">
        <f>HYPERLINK("https://www.7flowers.ru/catalog/Photo/Fix barcode/5100000002341.jpg", "Роза чайно-гибридная Шарминг Пьяно")</f>
        <v>Роза чайно-гибридная Шарминг Пьяно</v>
      </c>
      <c r="H128" s="39"/>
      <c r="I128" s="3" t="s">
        <v>151</v>
      </c>
      <c r="J128" s="44">
        <v>1130</v>
      </c>
      <c r="K128" s="100"/>
      <c r="L128" s="101">
        <f t="shared" si="9"/>
        <v>0</v>
      </c>
    </row>
    <row r="129" spans="1:12" ht="50.1" customHeight="1" x14ac:dyDescent="0.2">
      <c r="A129" s="15" t="s">
        <v>294</v>
      </c>
      <c r="B129" s="18" t="s">
        <v>297</v>
      </c>
      <c r="C129" s="24"/>
      <c r="D129" s="27" t="s">
        <v>302</v>
      </c>
      <c r="E129" s="54" t="s">
        <v>308</v>
      </c>
      <c r="F129" s="89" t="s">
        <v>197</v>
      </c>
      <c r="G129" s="48" t="str">
        <f>HYPERLINK("https://www.7flowers.ru/catalog/Photo/УТ-00024345.jpg", "Роза чайно-гибридная Чипэндэйл")</f>
        <v>Роза чайно-гибридная Чипэндэйл</v>
      </c>
      <c r="H129" s="39"/>
      <c r="I129" s="3" t="s">
        <v>151</v>
      </c>
      <c r="J129" s="44">
        <v>1130</v>
      </c>
      <c r="K129" s="100"/>
      <c r="L129" s="101">
        <f t="shared" si="9"/>
        <v>0</v>
      </c>
    </row>
    <row r="130" spans="1:12" ht="50.1" customHeight="1" x14ac:dyDescent="0.2">
      <c r="A130" s="15" t="s">
        <v>294</v>
      </c>
      <c r="B130" s="12"/>
      <c r="C130" s="24"/>
      <c r="D130" s="27" t="s">
        <v>302</v>
      </c>
      <c r="E130" s="54" t="s">
        <v>305</v>
      </c>
      <c r="F130" s="88" t="s">
        <v>198</v>
      </c>
      <c r="G130" s="48" t="str">
        <f>HYPERLINK("https://www.7flowers.ru/catalog/Photo/Fix barcode/5100000002343.jpg", "Роза плетистая Эден Роуз")</f>
        <v>Роза плетистая Эден Роуз</v>
      </c>
      <c r="H130" s="39"/>
      <c r="I130" s="3" t="s">
        <v>151</v>
      </c>
      <c r="J130" s="44">
        <v>1130</v>
      </c>
      <c r="K130" s="100"/>
      <c r="L130" s="101">
        <f t="shared" si="9"/>
        <v>0</v>
      </c>
    </row>
    <row r="131" spans="1:12" ht="50.1" customHeight="1" x14ac:dyDescent="0.2">
      <c r="A131" s="15" t="s">
        <v>294</v>
      </c>
      <c r="B131" s="18" t="s">
        <v>297</v>
      </c>
      <c r="C131" s="24"/>
      <c r="D131" s="27" t="s">
        <v>307</v>
      </c>
      <c r="E131" s="54" t="s">
        <v>301</v>
      </c>
      <c r="F131" s="88" t="s">
        <v>199</v>
      </c>
      <c r="G131" s="48" t="str">
        <f>HYPERLINK("https://www.7flowers.ru/catalog/Photo/Fix barcode/5100000002344.jpg", "Роза чайно-гибридная Эйсвогель")</f>
        <v>Роза чайно-гибридная Эйсвогель</v>
      </c>
      <c r="H131" s="39"/>
      <c r="I131" s="3" t="s">
        <v>151</v>
      </c>
      <c r="J131" s="44">
        <v>1130</v>
      </c>
      <c r="K131" s="100"/>
      <c r="L131" s="101">
        <f t="shared" si="9"/>
        <v>0</v>
      </c>
    </row>
    <row r="132" spans="1:12" ht="50.1" customHeight="1" x14ac:dyDescent="0.2">
      <c r="A132" s="15" t="s">
        <v>294</v>
      </c>
      <c r="B132" s="12"/>
      <c r="C132" s="24"/>
      <c r="D132" s="27" t="s">
        <v>302</v>
      </c>
      <c r="E132" s="54" t="s">
        <v>308</v>
      </c>
      <c r="F132" s="88" t="s">
        <v>200</v>
      </c>
      <c r="G132" s="43" t="s">
        <v>201</v>
      </c>
      <c r="H132" s="34"/>
      <c r="I132" s="3" t="s">
        <v>151</v>
      </c>
      <c r="J132" s="44">
        <v>1130</v>
      </c>
      <c r="K132" s="100"/>
      <c r="L132" s="101">
        <f t="shared" si="9"/>
        <v>0</v>
      </c>
    </row>
    <row r="133" spans="1:12" ht="50.1" customHeight="1" x14ac:dyDescent="0.2">
      <c r="A133" s="15" t="s">
        <v>294</v>
      </c>
      <c r="B133" s="12"/>
      <c r="C133" s="24"/>
      <c r="D133" s="27" t="s">
        <v>302</v>
      </c>
      <c r="E133" s="54" t="s">
        <v>306</v>
      </c>
      <c r="F133" s="89" t="s">
        <v>202</v>
      </c>
      <c r="G133" s="48" t="str">
        <f>HYPERLINK("https://www.7flowers.ru/catalog/Photo/Fix barcode/5100000002346.jpg", "Роза плетистая Джиардина")</f>
        <v>Роза плетистая Джиардина</v>
      </c>
      <c r="H133" s="39"/>
      <c r="I133" s="3" t="s">
        <v>151</v>
      </c>
      <c r="J133" s="44">
        <v>1130</v>
      </c>
      <c r="K133" s="100"/>
      <c r="L133" s="101">
        <f t="shared" si="9"/>
        <v>0</v>
      </c>
    </row>
    <row r="134" spans="1:12" ht="50.1" customHeight="1" x14ac:dyDescent="0.2">
      <c r="A134" s="15" t="s">
        <v>294</v>
      </c>
      <c r="B134" s="12"/>
      <c r="C134" s="24"/>
      <c r="D134" s="27" t="s">
        <v>302</v>
      </c>
      <c r="E134" s="54" t="s">
        <v>306</v>
      </c>
      <c r="F134" s="89" t="s">
        <v>203</v>
      </c>
      <c r="G134" s="48" t="str">
        <f>HYPERLINK("https://www.7flowers.ru/catalog/Photo/Fix barcode/5100000002347.jpg", "Роза чайно-гибридная Госпел")</f>
        <v>Роза чайно-гибридная Госпел</v>
      </c>
      <c r="H134" s="39"/>
      <c r="I134" s="3" t="s">
        <v>151</v>
      </c>
      <c r="J134" s="44">
        <v>1130</v>
      </c>
      <c r="K134" s="100"/>
      <c r="L134" s="101">
        <f t="shared" si="9"/>
        <v>0</v>
      </c>
    </row>
    <row r="135" spans="1:12" ht="50.1" customHeight="1" x14ac:dyDescent="0.2">
      <c r="A135" s="15" t="s">
        <v>294</v>
      </c>
      <c r="B135" s="18" t="s">
        <v>297</v>
      </c>
      <c r="C135" s="24"/>
      <c r="D135" s="27" t="s">
        <v>302</v>
      </c>
      <c r="E135" s="54" t="s">
        <v>301</v>
      </c>
      <c r="F135" s="89" t="s">
        <v>204</v>
      </c>
      <c r="G135" s="48" t="str">
        <f>HYPERLINK("https://www.7flowers.ru/catalog/Photo/Fix barcode/5100000002348.jpg", "Роза парковая Графиня Фон Харденберг")</f>
        <v>Роза парковая Графиня Фон Харденберг</v>
      </c>
      <c r="H135" s="39"/>
      <c r="I135" s="3" t="s">
        <v>151</v>
      </c>
      <c r="J135" s="44">
        <v>1130</v>
      </c>
      <c r="K135" s="100"/>
      <c r="L135" s="101">
        <f t="shared" si="9"/>
        <v>0</v>
      </c>
    </row>
    <row r="136" spans="1:12" ht="50.1" customHeight="1" x14ac:dyDescent="0.2">
      <c r="A136" s="15" t="s">
        <v>294</v>
      </c>
      <c r="B136" s="12"/>
      <c r="C136" s="24"/>
      <c r="D136" s="27" t="s">
        <v>300</v>
      </c>
      <c r="E136" s="54" t="s">
        <v>309</v>
      </c>
      <c r="F136" s="88" t="s">
        <v>205</v>
      </c>
      <c r="G136" s="48" t="str">
        <f>HYPERLINK("https://www.7flowers.ru/catalog/Photo/УТ-00023576.jpg", "Роза флорибунда Леонардо Да Винчи")</f>
        <v>Роза флорибунда Леонардо Да Винчи</v>
      </c>
      <c r="H136" s="39"/>
      <c r="I136" s="3" t="s">
        <v>151</v>
      </c>
      <c r="J136" s="44">
        <v>1130</v>
      </c>
      <c r="K136" s="100"/>
      <c r="L136" s="101">
        <f t="shared" si="9"/>
        <v>0</v>
      </c>
    </row>
    <row r="137" spans="1:12" ht="50.1" customHeight="1" x14ac:dyDescent="0.2">
      <c r="A137" s="15" t="s">
        <v>294</v>
      </c>
      <c r="B137" s="12"/>
      <c r="C137" s="24"/>
      <c r="D137" s="27" t="s">
        <v>300</v>
      </c>
      <c r="E137" s="54" t="s">
        <v>305</v>
      </c>
      <c r="F137" s="89" t="s">
        <v>206</v>
      </c>
      <c r="G137" s="48" t="str">
        <f>HYPERLINK("https://www.7flowers.ru/catalog/Photo/Fix barcode/5100000002350.jpg", "Роза флорибунда Мария-Терезия")</f>
        <v>Роза флорибунда Мария-Терезия</v>
      </c>
      <c r="H137" s="39"/>
      <c r="I137" s="3" t="s">
        <v>151</v>
      </c>
      <c r="J137" s="44">
        <v>1130</v>
      </c>
      <c r="K137" s="100"/>
      <c r="L137" s="101">
        <f t="shared" si="9"/>
        <v>0</v>
      </c>
    </row>
    <row r="138" spans="1:12" ht="50.1" customHeight="1" x14ac:dyDescent="0.2">
      <c r="A138" s="15" t="s">
        <v>294</v>
      </c>
      <c r="B138" s="18" t="s">
        <v>298</v>
      </c>
      <c r="C138" s="24"/>
      <c r="D138" s="27" t="s">
        <v>302</v>
      </c>
      <c r="E138" s="54" t="s">
        <v>303</v>
      </c>
      <c r="F138" s="89" t="s">
        <v>207</v>
      </c>
      <c r="G138" s="43" t="s">
        <v>208</v>
      </c>
      <c r="H138" s="34"/>
      <c r="I138" s="3" t="s">
        <v>151</v>
      </c>
      <c r="J138" s="44">
        <v>1130</v>
      </c>
      <c r="K138" s="100"/>
      <c r="L138" s="101">
        <f t="shared" si="9"/>
        <v>0</v>
      </c>
    </row>
    <row r="139" spans="1:12" ht="50.1" customHeight="1" x14ac:dyDescent="0.2">
      <c r="A139" s="15" t="s">
        <v>294</v>
      </c>
      <c r="B139" s="12"/>
      <c r="C139" s="24"/>
      <c r="D139" s="27" t="s">
        <v>302</v>
      </c>
      <c r="E139" s="54" t="s">
        <v>303</v>
      </c>
      <c r="F139" s="89" t="s">
        <v>209</v>
      </c>
      <c r="G139" s="48" t="str">
        <f>HYPERLINK("https://www.7flowers.ru/catalog/Photo/Fix barcode/5100000002351.jpg", "Роза чайно-гибридная Мэри Энн")</f>
        <v>Роза чайно-гибридная Мэри Энн</v>
      </c>
      <c r="H139" s="39"/>
      <c r="I139" s="3" t="s">
        <v>151</v>
      </c>
      <c r="J139" s="44">
        <v>1130</v>
      </c>
      <c r="K139" s="100"/>
      <c r="L139" s="101">
        <f t="shared" si="9"/>
        <v>0</v>
      </c>
    </row>
    <row r="140" spans="1:12" ht="50.1" customHeight="1" x14ac:dyDescent="0.2">
      <c r="A140" s="15" t="s">
        <v>294</v>
      </c>
      <c r="B140" s="12"/>
      <c r="C140" s="24"/>
      <c r="D140" s="27" t="s">
        <v>302</v>
      </c>
      <c r="E140" s="54" t="s">
        <v>306</v>
      </c>
      <c r="F140" s="89" t="s">
        <v>210</v>
      </c>
      <c r="G140" s="48" t="str">
        <f>HYPERLINK("https://www.7flowers.ru/catalog/Photo/Fix barcode/5100000002352.jpg", "Роза чайно-гибридная Максим")</f>
        <v>Роза чайно-гибридная Максим</v>
      </c>
      <c r="H140" s="39"/>
      <c r="I140" s="3" t="s">
        <v>151</v>
      </c>
      <c r="J140" s="44">
        <v>1130</v>
      </c>
      <c r="K140" s="100"/>
      <c r="L140" s="101">
        <f t="shared" si="9"/>
        <v>0</v>
      </c>
    </row>
    <row r="141" spans="1:12" ht="50.1" customHeight="1" x14ac:dyDescent="0.2">
      <c r="A141" s="15" t="s">
        <v>294</v>
      </c>
      <c r="B141" s="12"/>
      <c r="C141" s="24"/>
      <c r="D141" s="27" t="s">
        <v>302</v>
      </c>
      <c r="E141" s="54" t="s">
        <v>305</v>
      </c>
      <c r="F141" s="90" t="s">
        <v>211</v>
      </c>
      <c r="G141" s="43" t="s">
        <v>212</v>
      </c>
      <c r="H141" s="34"/>
      <c r="I141" s="3" t="s">
        <v>151</v>
      </c>
      <c r="J141" s="44">
        <v>1130</v>
      </c>
      <c r="K141" s="100"/>
      <c r="L141" s="101">
        <f t="shared" si="9"/>
        <v>0</v>
      </c>
    </row>
    <row r="142" spans="1:12" ht="50.1" customHeight="1" x14ac:dyDescent="0.2">
      <c r="A142" s="15" t="s">
        <v>294</v>
      </c>
      <c r="B142" s="12"/>
      <c r="C142" s="24"/>
      <c r="D142" s="27" t="s">
        <v>300</v>
      </c>
      <c r="E142" s="54" t="s">
        <v>308</v>
      </c>
      <c r="F142" s="88" t="s">
        <v>213</v>
      </c>
      <c r="G142" s="43" t="s">
        <v>65</v>
      </c>
      <c r="H142" s="34"/>
      <c r="I142" s="3" t="s">
        <v>151</v>
      </c>
      <c r="J142" s="44">
        <v>1130</v>
      </c>
      <c r="K142" s="100"/>
      <c r="L142" s="101">
        <f t="shared" si="9"/>
        <v>0</v>
      </c>
    </row>
    <row r="143" spans="1:12" ht="50.1" customHeight="1" x14ac:dyDescent="0.2">
      <c r="A143" s="15" t="s">
        <v>294</v>
      </c>
      <c r="B143" s="12"/>
      <c r="C143" s="24"/>
      <c r="D143" s="27" t="s">
        <v>302</v>
      </c>
      <c r="E143" s="54" t="s">
        <v>301</v>
      </c>
      <c r="F143" s="89" t="s">
        <v>214</v>
      </c>
      <c r="G143" s="48" t="str">
        <f>HYPERLINK("https://www.7flowers.ru/catalog/Photo/Fix barcode/5100000013430.jpg", "Роза плетистая Озеана")</f>
        <v>Роза плетистая Озеана</v>
      </c>
      <c r="H143" s="39"/>
      <c r="I143" s="3" t="s">
        <v>151</v>
      </c>
      <c r="J143" s="44">
        <v>1130</v>
      </c>
      <c r="K143" s="100"/>
      <c r="L143" s="101">
        <f t="shared" si="9"/>
        <v>0</v>
      </c>
    </row>
    <row r="144" spans="1:12" ht="50.1" customHeight="1" x14ac:dyDescent="0.2">
      <c r="A144" s="15" t="s">
        <v>294</v>
      </c>
      <c r="B144" s="12"/>
      <c r="C144" s="24"/>
      <c r="D144" s="27" t="s">
        <v>300</v>
      </c>
      <c r="E144" s="54" t="s">
        <v>303</v>
      </c>
      <c r="F144" s="90" t="s">
        <v>215</v>
      </c>
      <c r="G144" s="48" t="str">
        <f>HYPERLINK("https://www.7flowers.ru/catalog/Photo/Fix barcode/5100000002355.jpg", "Роза чайно-гибридная Пиано")</f>
        <v>Роза чайно-гибридная Пиано</v>
      </c>
      <c r="H144" s="39"/>
      <c r="I144" s="3" t="s">
        <v>151</v>
      </c>
      <c r="J144" s="44">
        <v>1130</v>
      </c>
      <c r="K144" s="100"/>
      <c r="L144" s="101">
        <f t="shared" si="9"/>
        <v>0</v>
      </c>
    </row>
    <row r="145" spans="1:12" ht="50.1" customHeight="1" x14ac:dyDescent="0.2">
      <c r="A145" s="15" t="s">
        <v>294</v>
      </c>
      <c r="B145" s="12"/>
      <c r="C145" s="24" t="s">
        <v>3</v>
      </c>
      <c r="D145" s="27" t="s">
        <v>300</v>
      </c>
      <c r="E145" s="54" t="s">
        <v>308</v>
      </c>
      <c r="F145" s="90" t="s">
        <v>216</v>
      </c>
      <c r="G145" s="48" t="str">
        <f>HYPERLINK("https://www.7flowers.ru/catalog/Photo/Fix barcode/5100000002357.jpg", "Роза чайно-гибридная Ромина")</f>
        <v>Роза чайно-гибридная Ромина</v>
      </c>
      <c r="H145" s="39"/>
      <c r="I145" s="3" t="s">
        <v>151</v>
      </c>
      <c r="J145" s="44">
        <v>1130</v>
      </c>
      <c r="K145" s="100"/>
      <c r="L145" s="101">
        <f t="shared" si="9"/>
        <v>0</v>
      </c>
    </row>
    <row r="146" spans="1:12" ht="50.1" customHeight="1" x14ac:dyDescent="0.2">
      <c r="A146" s="15" t="s">
        <v>294</v>
      </c>
      <c r="B146" s="12"/>
      <c r="C146" s="24"/>
      <c r="D146" s="27" t="s">
        <v>302</v>
      </c>
      <c r="E146" s="54" t="s">
        <v>301</v>
      </c>
      <c r="F146" s="89" t="s">
        <v>217</v>
      </c>
      <c r="G146" s="48" t="str">
        <f>HYPERLINK("https://www.7flowers.ru/catalog/Photo/Fix barcode/5100000002358.jpg", "Роза чайно-гибридная Шоне Мэйд")</f>
        <v>Роза чайно-гибридная Шоне Мэйд</v>
      </c>
      <c r="H146" s="39"/>
      <c r="I146" s="3" t="s">
        <v>151</v>
      </c>
      <c r="J146" s="44">
        <v>1130</v>
      </c>
      <c r="K146" s="100"/>
      <c r="L146" s="101">
        <f t="shared" si="9"/>
        <v>0</v>
      </c>
    </row>
    <row r="147" spans="1:12" ht="50.1" customHeight="1" x14ac:dyDescent="0.2">
      <c r="A147" s="15" t="s">
        <v>294</v>
      </c>
      <c r="B147" s="12"/>
      <c r="C147" s="24" t="s">
        <v>3</v>
      </c>
      <c r="D147" s="27" t="s">
        <v>300</v>
      </c>
      <c r="E147" s="54" t="s">
        <v>306</v>
      </c>
      <c r="F147" s="88" t="s">
        <v>218</v>
      </c>
      <c r="G147" s="48" t="s">
        <v>219</v>
      </c>
      <c r="H147" s="39"/>
      <c r="I147" s="3" t="s">
        <v>151</v>
      </c>
      <c r="J147" s="44">
        <v>1130</v>
      </c>
      <c r="K147" s="100"/>
      <c r="L147" s="101">
        <f t="shared" si="9"/>
        <v>0</v>
      </c>
    </row>
    <row r="148" spans="1:12" ht="50.1" customHeight="1" x14ac:dyDescent="0.2">
      <c r="A148" s="15" t="s">
        <v>294</v>
      </c>
      <c r="B148" s="12"/>
      <c r="C148" s="24"/>
      <c r="D148" s="27" t="s">
        <v>300</v>
      </c>
      <c r="E148" s="54" t="s">
        <v>308</v>
      </c>
      <c r="F148" s="89" t="s">
        <v>220</v>
      </c>
      <c r="G148" s="48" t="str">
        <f>HYPERLINK("https://www.7flowers.ru/catalog/Photo/Fix barcode/5100000002360.jpg", "Роза чайно-гибридная Вояж")</f>
        <v>Роза чайно-гибридная Вояж</v>
      </c>
      <c r="H148" s="39"/>
      <c r="I148" s="3" t="s">
        <v>151</v>
      </c>
      <c r="J148" s="44">
        <v>1130</v>
      </c>
      <c r="K148" s="100"/>
      <c r="L148" s="101">
        <f t="shared" si="9"/>
        <v>0</v>
      </c>
    </row>
    <row r="149" spans="1:12" ht="50.1" customHeight="1" x14ac:dyDescent="0.2">
      <c r="A149" s="15" t="s">
        <v>294</v>
      </c>
      <c r="B149" s="12"/>
      <c r="C149" s="24"/>
      <c r="D149" s="27" t="s">
        <v>302</v>
      </c>
      <c r="E149" s="54" t="s">
        <v>303</v>
      </c>
      <c r="F149" s="89" t="s">
        <v>221</v>
      </c>
      <c r="G149" s="48" t="str">
        <f>HYPERLINK("https://www.7flowers.ru/catalog/Photo/Fix barcode/5100000002361.jpg", "Роза чайно-гибридная Уэддинг Пьяно")</f>
        <v>Роза чайно-гибридная Уэддинг Пьяно</v>
      </c>
      <c r="H149" s="39"/>
      <c r="I149" s="3" t="s">
        <v>151</v>
      </c>
      <c r="J149" s="44">
        <v>1130</v>
      </c>
      <c r="K149" s="100"/>
      <c r="L149" s="101">
        <f t="shared" si="9"/>
        <v>0</v>
      </c>
    </row>
    <row r="150" spans="1:12" ht="12.95" customHeight="1" x14ac:dyDescent="0.2">
      <c r="A150" s="42" t="s">
        <v>294</v>
      </c>
      <c r="B150" s="29"/>
      <c r="C150" s="29"/>
      <c r="D150" s="29"/>
      <c r="E150" s="61"/>
      <c r="F150" s="93" t="s">
        <v>311</v>
      </c>
      <c r="G150" s="35"/>
      <c r="H150" s="35"/>
      <c r="J150" s="14"/>
    </row>
    <row r="151" spans="1:12" ht="50.1" customHeight="1" x14ac:dyDescent="0.2">
      <c r="A151" s="15" t="s">
        <v>294</v>
      </c>
      <c r="B151" s="12"/>
      <c r="C151" s="24"/>
      <c r="D151" s="27" t="s">
        <v>302</v>
      </c>
      <c r="E151" s="54" t="s">
        <v>308</v>
      </c>
      <c r="F151" s="90" t="s">
        <v>222</v>
      </c>
      <c r="G151" s="43" t="s">
        <v>223</v>
      </c>
      <c r="H151" s="34"/>
      <c r="I151" s="3" t="s">
        <v>151</v>
      </c>
      <c r="J151" s="44">
        <v>1130</v>
      </c>
      <c r="K151" s="100"/>
      <c r="L151" s="101">
        <f t="shared" ref="L151:L154" si="10">J151*K151</f>
        <v>0</v>
      </c>
    </row>
    <row r="152" spans="1:12" ht="50.1" customHeight="1" x14ac:dyDescent="0.2">
      <c r="A152" s="15" t="s">
        <v>294</v>
      </c>
      <c r="B152" s="12"/>
      <c r="C152" s="24"/>
      <c r="D152" s="27" t="s">
        <v>302</v>
      </c>
      <c r="E152" s="54" t="s">
        <v>306</v>
      </c>
      <c r="F152" s="90" t="s">
        <v>224</v>
      </c>
      <c r="G152" s="43" t="str">
        <f>HYPERLINK("https://www.7flowers.ru/catalog/Photo/Fix barcode/5100000002365.jpg", "Роза чайно-гибридная Дюфтрауш")</f>
        <v>Роза чайно-гибридная Дюфтрауш</v>
      </c>
      <c r="H152" s="34"/>
      <c r="I152" s="3" t="s">
        <v>151</v>
      </c>
      <c r="J152" s="44">
        <v>1130</v>
      </c>
      <c r="K152" s="100"/>
      <c r="L152" s="101">
        <f t="shared" si="10"/>
        <v>0</v>
      </c>
    </row>
    <row r="153" spans="1:12" ht="50.1" customHeight="1" x14ac:dyDescent="0.2">
      <c r="A153" s="15" t="s">
        <v>294</v>
      </c>
      <c r="B153" s="12"/>
      <c r="C153" s="24"/>
      <c r="D153" s="27" t="s">
        <v>300</v>
      </c>
      <c r="E153" s="54" t="s">
        <v>301</v>
      </c>
      <c r="F153" s="89" t="s">
        <v>225</v>
      </c>
      <c r="G153" s="48" t="str">
        <f>HYPERLINK("https://www.7flowers.ru/catalog/Photo/Fix barcode/5100000002366.jpg", "Роза чайно-гибридная Гёте")</f>
        <v>Роза чайно-гибридная Гёте</v>
      </c>
      <c r="H153" s="39"/>
      <c r="I153" s="3" t="s">
        <v>151</v>
      </c>
      <c r="J153" s="44">
        <v>1130</v>
      </c>
      <c r="K153" s="100"/>
      <c r="L153" s="101">
        <f t="shared" si="10"/>
        <v>0</v>
      </c>
    </row>
    <row r="154" spans="1:12" ht="50.1" customHeight="1" x14ac:dyDescent="0.2">
      <c r="A154" s="15" t="s">
        <v>294</v>
      </c>
      <c r="B154" s="18" t="s">
        <v>298</v>
      </c>
      <c r="C154" s="24"/>
      <c r="D154" s="27" t="s">
        <v>302</v>
      </c>
      <c r="E154" s="54" t="s">
        <v>301</v>
      </c>
      <c r="F154" s="89" t="s">
        <v>226</v>
      </c>
      <c r="G154" s="43" t="s">
        <v>227</v>
      </c>
      <c r="H154" s="34"/>
      <c r="I154" s="3" t="s">
        <v>151</v>
      </c>
      <c r="J154" s="44">
        <v>1130</v>
      </c>
      <c r="K154" s="100"/>
      <c r="L154" s="101">
        <f t="shared" si="10"/>
        <v>0</v>
      </c>
    </row>
    <row r="155" spans="1:12" ht="12.95" customHeight="1" x14ac:dyDescent="0.2">
      <c r="A155" s="42" t="s">
        <v>294</v>
      </c>
      <c r="B155" s="29"/>
      <c r="C155" s="29"/>
      <c r="D155" s="29"/>
      <c r="E155" s="61"/>
      <c r="F155" s="93" t="s">
        <v>312</v>
      </c>
      <c r="G155" s="35"/>
      <c r="H155" s="35"/>
      <c r="J155" s="14"/>
    </row>
    <row r="156" spans="1:12" ht="50.1" customHeight="1" x14ac:dyDescent="0.2">
      <c r="A156" s="15" t="s">
        <v>294</v>
      </c>
      <c r="B156" s="12"/>
      <c r="C156" s="24"/>
      <c r="D156" s="27" t="s">
        <v>307</v>
      </c>
      <c r="E156" s="54" t="s">
        <v>305</v>
      </c>
      <c r="F156" s="90" t="s">
        <v>228</v>
      </c>
      <c r="G156" s="48" t="str">
        <f>HYPERLINK("https://www.7flowers.ru/catalog/Photo/Fix barcode/5100000013435.jpg", "Роза парковая Кэнди Рококо")</f>
        <v>Роза парковая Кэнди Рококо</v>
      </c>
      <c r="H156" s="39"/>
      <c r="I156" s="3" t="s">
        <v>151</v>
      </c>
      <c r="J156" s="44">
        <v>1130</v>
      </c>
      <c r="K156" s="100"/>
      <c r="L156" s="101">
        <f t="shared" ref="L156:L160" si="11">J156*K156</f>
        <v>0</v>
      </c>
    </row>
    <row r="157" spans="1:12" ht="50.1" customHeight="1" x14ac:dyDescent="0.2">
      <c r="A157" s="15" t="s">
        <v>294</v>
      </c>
      <c r="B157" s="12"/>
      <c r="C157" s="24"/>
      <c r="D157" s="27" t="s">
        <v>302</v>
      </c>
      <c r="E157" s="54" t="s">
        <v>305</v>
      </c>
      <c r="F157" s="90" t="s">
        <v>229</v>
      </c>
      <c r="G157" s="48" t="str">
        <f>HYPERLINK("https://www.7flowers.ru/catalog/Photo/Fix barcode/5100000002520.jpg", "Роза парковая Лимон Рококо")</f>
        <v>Роза парковая Лимон Рококо</v>
      </c>
      <c r="H157" s="39"/>
      <c r="I157" s="3" t="s">
        <v>151</v>
      </c>
      <c r="J157" s="44">
        <v>1130</v>
      </c>
      <c r="K157" s="100"/>
      <c r="L157" s="101">
        <f t="shared" si="11"/>
        <v>0</v>
      </c>
    </row>
    <row r="158" spans="1:12" ht="50.1" customHeight="1" x14ac:dyDescent="0.2">
      <c r="A158" s="15" t="s">
        <v>294</v>
      </c>
      <c r="B158" s="12"/>
      <c r="C158" s="24"/>
      <c r="D158" s="27" t="s">
        <v>302</v>
      </c>
      <c r="E158" s="54" t="s">
        <v>305</v>
      </c>
      <c r="F158" s="90" t="s">
        <v>230</v>
      </c>
      <c r="G158" s="43" t="str">
        <f>HYPERLINK("https://www.7flowers.ru/catalog/Photo/Fix barcode/5100000002521.jpg", "Роза парковая Лавли Рококо")</f>
        <v>Роза парковая Лавли Рококо</v>
      </c>
      <c r="H158" s="34"/>
      <c r="I158" s="3" t="s">
        <v>151</v>
      </c>
      <c r="J158" s="44">
        <v>1130</v>
      </c>
      <c r="K158" s="100"/>
      <c r="L158" s="101">
        <f t="shared" si="11"/>
        <v>0</v>
      </c>
    </row>
    <row r="159" spans="1:12" ht="50.1" customHeight="1" x14ac:dyDescent="0.2">
      <c r="A159" s="15" t="s">
        <v>294</v>
      </c>
      <c r="B159" s="12"/>
      <c r="C159" s="24"/>
      <c r="D159" s="27" t="s">
        <v>307</v>
      </c>
      <c r="E159" s="54" t="s">
        <v>309</v>
      </c>
      <c r="F159" s="90" t="s">
        <v>231</v>
      </c>
      <c r="G159" s="48" t="str">
        <f>HYPERLINK("https://www.7flowers.ru/catalog/Photo/Fix barcode/5100000002522.jpg", "Роза парковая Мэджик Рококо")</f>
        <v>Роза парковая Мэджик Рококо</v>
      </c>
      <c r="H159" s="39"/>
      <c r="I159" s="3" t="s">
        <v>151</v>
      </c>
      <c r="J159" s="44">
        <v>1130</v>
      </c>
      <c r="K159" s="100"/>
      <c r="L159" s="101">
        <f t="shared" si="11"/>
        <v>0</v>
      </c>
    </row>
    <row r="160" spans="1:12" ht="50.1" customHeight="1" x14ac:dyDescent="0.2">
      <c r="A160" s="15" t="s">
        <v>294</v>
      </c>
      <c r="B160" s="12"/>
      <c r="C160" s="24"/>
      <c r="D160" s="27" t="s">
        <v>300</v>
      </c>
      <c r="E160" s="54" t="s">
        <v>309</v>
      </c>
      <c r="F160" s="90" t="s">
        <v>232</v>
      </c>
      <c r="G160" s="48" t="str">
        <f>HYPERLINK("https://www.7flowers.ru/catalog/Photo/Fix barcode/5100000002523.jpg", "Роза парковая Плэйфул Рококо")</f>
        <v>Роза парковая Плэйфул Рококо</v>
      </c>
      <c r="H160" s="39"/>
      <c r="I160" s="3" t="s">
        <v>151</v>
      </c>
      <c r="J160" s="44">
        <v>1130</v>
      </c>
      <c r="K160" s="100"/>
      <c r="L160" s="101">
        <f t="shared" si="11"/>
        <v>0</v>
      </c>
    </row>
    <row r="161" spans="1:12" ht="12.95" customHeight="1" x14ac:dyDescent="0.2">
      <c r="A161" s="42" t="s">
        <v>294</v>
      </c>
      <c r="B161" s="29"/>
      <c r="C161" s="29"/>
      <c r="D161" s="29"/>
      <c r="E161" s="61"/>
      <c r="F161" s="93" t="s">
        <v>313</v>
      </c>
      <c r="G161" s="35"/>
      <c r="H161" s="35"/>
      <c r="J161" s="14"/>
    </row>
    <row r="162" spans="1:12" ht="50.1" customHeight="1" x14ac:dyDescent="0.2">
      <c r="A162" s="15" t="s">
        <v>294</v>
      </c>
      <c r="B162" s="12"/>
      <c r="C162" s="24"/>
      <c r="D162" s="27" t="s">
        <v>300</v>
      </c>
      <c r="E162" s="54" t="s">
        <v>308</v>
      </c>
      <c r="F162" s="89" t="s">
        <v>233</v>
      </c>
      <c r="G162" s="43" t="str">
        <f>HYPERLINK("https://www.7flowers.ru/catalog/Photo/Fix barcode/5100000002482.jpg", "Роза плетистая Барок")</f>
        <v>Роза плетистая Барок</v>
      </c>
      <c r="H162" s="34"/>
      <c r="I162" s="3" t="s">
        <v>151</v>
      </c>
      <c r="J162" s="44">
        <v>950</v>
      </c>
      <c r="K162" s="100"/>
      <c r="L162" s="101">
        <f t="shared" ref="L162:L175" si="12">J162*K162</f>
        <v>0</v>
      </c>
    </row>
    <row r="163" spans="1:12" ht="50.1" customHeight="1" x14ac:dyDescent="0.2">
      <c r="A163" s="15" t="s">
        <v>294</v>
      </c>
      <c r="B163" s="12"/>
      <c r="C163" s="24"/>
      <c r="D163" s="27" t="s">
        <v>300</v>
      </c>
      <c r="E163" s="54" t="s">
        <v>308</v>
      </c>
      <c r="F163" s="89" t="s">
        <v>234</v>
      </c>
      <c r="G163" s="43" t="str">
        <f>HYPERLINK("https://www.7flowers.ru/catalog/Photo/Fix barcode/5100000002484.jpg", "Роза плетистая Дукат")</f>
        <v>Роза плетистая Дукат</v>
      </c>
      <c r="H163" s="34"/>
      <c r="I163" s="3" t="s">
        <v>151</v>
      </c>
      <c r="J163" s="44">
        <v>950</v>
      </c>
      <c r="K163" s="100"/>
      <c r="L163" s="101">
        <f t="shared" si="12"/>
        <v>0</v>
      </c>
    </row>
    <row r="164" spans="1:12" ht="50.1" customHeight="1" x14ac:dyDescent="0.2">
      <c r="A164" s="15" t="s">
        <v>294</v>
      </c>
      <c r="B164" s="12"/>
      <c r="C164" s="24"/>
      <c r="D164" s="27" t="s">
        <v>300</v>
      </c>
      <c r="E164" s="54" t="s">
        <v>308</v>
      </c>
      <c r="F164" s="89" t="s">
        <v>235</v>
      </c>
      <c r="G164" s="43" t="str">
        <f>HYPERLINK("https://www.7flowers.ru/catalog/Photo/Fix barcode/5100000002486.jpg", "Роза плетистая Лавиния")</f>
        <v>Роза плетистая Лавиния</v>
      </c>
      <c r="H164" s="34"/>
      <c r="I164" s="3" t="s">
        <v>151</v>
      </c>
      <c r="J164" s="44">
        <v>950</v>
      </c>
      <c r="K164" s="100"/>
      <c r="L164" s="101">
        <f t="shared" si="12"/>
        <v>0</v>
      </c>
    </row>
    <row r="165" spans="1:12" ht="50.1" customHeight="1" x14ac:dyDescent="0.2">
      <c r="A165" s="15" t="s">
        <v>294</v>
      </c>
      <c r="B165" s="12"/>
      <c r="C165" s="24" t="s">
        <v>3</v>
      </c>
      <c r="D165" s="27" t="s">
        <v>302</v>
      </c>
      <c r="E165" s="54" t="s">
        <v>303</v>
      </c>
      <c r="F165" s="89" t="s">
        <v>236</v>
      </c>
      <c r="G165" s="51" t="str">
        <f>HYPERLINK("https://www.7flowers.ru/catalog/Photo/Fix barcode/5100000002490.jpg", "Роза плетистая Перенниал Блю")</f>
        <v>Роза плетистая Перенниал Блю</v>
      </c>
      <c r="H165" s="40"/>
      <c r="I165" s="3" t="s">
        <v>151</v>
      </c>
      <c r="J165" s="44">
        <v>950</v>
      </c>
      <c r="K165" s="100"/>
      <c r="L165" s="101">
        <f t="shared" si="12"/>
        <v>0</v>
      </c>
    </row>
    <row r="166" spans="1:12" ht="50.1" customHeight="1" x14ac:dyDescent="0.2">
      <c r="A166" s="15" t="s">
        <v>294</v>
      </c>
      <c r="B166" s="12"/>
      <c r="C166" s="24"/>
      <c r="D166" s="27" t="s">
        <v>302</v>
      </c>
      <c r="E166" s="54" t="s">
        <v>305</v>
      </c>
      <c r="F166" s="89" t="s">
        <v>237</v>
      </c>
      <c r="G166" s="48" t="str">
        <f>HYPERLINK("https://www.7flowers.ru/catalog/Photo/Fix barcode/5100000002492.jpg", "Роза плетистая Сантана")</f>
        <v>Роза плетистая Сантана</v>
      </c>
      <c r="H166" s="39"/>
      <c r="I166" s="3" t="s">
        <v>151</v>
      </c>
      <c r="J166" s="44">
        <v>950</v>
      </c>
      <c r="K166" s="100"/>
      <c r="L166" s="101">
        <f t="shared" si="12"/>
        <v>0</v>
      </c>
    </row>
    <row r="167" spans="1:12" ht="50.1" customHeight="1" x14ac:dyDescent="0.2">
      <c r="A167" s="15" t="s">
        <v>294</v>
      </c>
      <c r="B167" s="12"/>
      <c r="C167" s="24"/>
      <c r="D167" s="27" t="s">
        <v>302</v>
      </c>
      <c r="E167" s="54" t="s">
        <v>308</v>
      </c>
      <c r="F167" s="89" t="s">
        <v>238</v>
      </c>
      <c r="G167" s="51" t="str">
        <f>HYPERLINK("https://www.7flowers.ru/catalog/Photo/УТ-00024477.jpg", "Роза плетистая Шнееуолзер")</f>
        <v>Роза плетистая Шнееуолзер</v>
      </c>
      <c r="H167" s="40"/>
      <c r="I167" s="3" t="s">
        <v>151</v>
      </c>
      <c r="J167" s="44">
        <v>950</v>
      </c>
      <c r="K167" s="100"/>
      <c r="L167" s="101">
        <f t="shared" si="12"/>
        <v>0</v>
      </c>
    </row>
    <row r="168" spans="1:12" ht="50.1" customHeight="1" x14ac:dyDescent="0.2">
      <c r="A168" s="15" t="s">
        <v>294</v>
      </c>
      <c r="B168" s="12"/>
      <c r="C168" s="24"/>
      <c r="D168" s="27" t="s">
        <v>300</v>
      </c>
      <c r="E168" s="54" t="s">
        <v>306</v>
      </c>
      <c r="F168" s="89" t="s">
        <v>239</v>
      </c>
      <c r="G168" s="51" t="str">
        <f>HYPERLINK("https://www.7flowers.ru/catalog/Photo/Fix barcode/5100000002496.jpg", "Роза плетистая Ютерсенер Клостерроз")</f>
        <v>Роза плетистая Ютерсенер Клостерроз</v>
      </c>
      <c r="H168" s="40"/>
      <c r="I168" s="3" t="s">
        <v>151</v>
      </c>
      <c r="J168" s="44">
        <v>950</v>
      </c>
      <c r="K168" s="100"/>
      <c r="L168" s="101">
        <f t="shared" si="12"/>
        <v>0</v>
      </c>
    </row>
    <row r="169" spans="1:12" ht="50.1" customHeight="1" x14ac:dyDescent="0.2">
      <c r="A169" s="15" t="s">
        <v>294</v>
      </c>
      <c r="B169" s="12"/>
      <c r="C169" s="24"/>
      <c r="D169" s="27" t="s">
        <v>307</v>
      </c>
      <c r="E169" s="54" t="s">
        <v>303</v>
      </c>
      <c r="F169" s="89" t="s">
        <v>240</v>
      </c>
      <c r="G169" s="51" t="str">
        <f>HYPERLINK("https://www.7flowers.ru/catalog/Photo/УТ-00024481.jpg", "Роза парковая Бельведер")</f>
        <v>Роза парковая Бельведер</v>
      </c>
      <c r="H169" s="40"/>
      <c r="I169" s="3" t="s">
        <v>151</v>
      </c>
      <c r="J169" s="44">
        <v>950</v>
      </c>
      <c r="K169" s="100"/>
      <c r="L169" s="101">
        <f t="shared" si="12"/>
        <v>0</v>
      </c>
    </row>
    <row r="170" spans="1:12" ht="50.1" customHeight="1" x14ac:dyDescent="0.2">
      <c r="A170" s="15" t="s">
        <v>294</v>
      </c>
      <c r="B170" s="12"/>
      <c r="C170" s="24"/>
      <c r="D170" s="27" t="s">
        <v>302</v>
      </c>
      <c r="E170" s="54" t="s">
        <v>309</v>
      </c>
      <c r="F170" s="89" t="s">
        <v>241</v>
      </c>
      <c r="G170" s="48" t="str">
        <f>HYPERLINK("https://www.7flowers.ru/catalog/Photo/Fix barcode/5100000002499.jpg", "Роза парковая Кастэлла")</f>
        <v>Роза парковая Кастэлла</v>
      </c>
      <c r="H170" s="39"/>
      <c r="I170" s="3" t="s">
        <v>151</v>
      </c>
      <c r="J170" s="44">
        <v>950</v>
      </c>
      <c r="K170" s="100"/>
      <c r="L170" s="101">
        <f t="shared" si="12"/>
        <v>0</v>
      </c>
    </row>
    <row r="171" spans="1:12" ht="50.1" customHeight="1" x14ac:dyDescent="0.2">
      <c r="A171" s="15" t="s">
        <v>294</v>
      </c>
      <c r="B171" s="12"/>
      <c r="C171" s="24"/>
      <c r="D171" s="27" t="s">
        <v>300</v>
      </c>
      <c r="E171" s="54" t="s">
        <v>308</v>
      </c>
      <c r="F171" s="91" t="s">
        <v>242</v>
      </c>
      <c r="G171" s="43" t="s">
        <v>243</v>
      </c>
      <c r="H171" s="34"/>
      <c r="I171" s="3" t="s">
        <v>151</v>
      </c>
      <c r="J171" s="44">
        <v>950</v>
      </c>
      <c r="K171" s="100"/>
      <c r="L171" s="101">
        <f t="shared" si="12"/>
        <v>0</v>
      </c>
    </row>
    <row r="172" spans="1:12" ht="50.1" customHeight="1" x14ac:dyDescent="0.2">
      <c r="A172" s="15" t="s">
        <v>294</v>
      </c>
      <c r="B172" s="18" t="s">
        <v>298</v>
      </c>
      <c r="C172" s="24" t="s">
        <v>3</v>
      </c>
      <c r="D172" s="27" t="s">
        <v>300</v>
      </c>
      <c r="E172" s="54" t="s">
        <v>308</v>
      </c>
      <c r="F172" s="91" t="s">
        <v>244</v>
      </c>
      <c r="G172" s="43" t="s">
        <v>245</v>
      </c>
      <c r="H172" s="34"/>
      <c r="I172" s="3" t="s">
        <v>151</v>
      </c>
      <c r="J172" s="44">
        <v>950</v>
      </c>
      <c r="K172" s="100"/>
      <c r="L172" s="101">
        <f t="shared" si="12"/>
        <v>0</v>
      </c>
    </row>
    <row r="173" spans="1:12" ht="50.1" customHeight="1" x14ac:dyDescent="0.2">
      <c r="A173" s="15" t="s">
        <v>294</v>
      </c>
      <c r="B173" s="12"/>
      <c r="C173" s="24"/>
      <c r="D173" s="27" t="s">
        <v>302</v>
      </c>
      <c r="E173" s="54" t="s">
        <v>303</v>
      </c>
      <c r="F173" s="89" t="s">
        <v>246</v>
      </c>
      <c r="G173" s="51" t="str">
        <f>HYPERLINK("https://www.7flowers.ru/catalog/Photo/Fix barcode/5100000002506.jpg", "Роза парковая Рококо")</f>
        <v>Роза парковая Рококо</v>
      </c>
      <c r="H173" s="40"/>
      <c r="I173" s="3" t="s">
        <v>151</v>
      </c>
      <c r="J173" s="44">
        <v>950</v>
      </c>
      <c r="K173" s="100"/>
      <c r="L173" s="101">
        <f t="shared" si="12"/>
        <v>0</v>
      </c>
    </row>
    <row r="174" spans="1:12" ht="50.1" customHeight="1" x14ac:dyDescent="0.2">
      <c r="A174" s="15" t="s">
        <v>294</v>
      </c>
      <c r="B174" s="12"/>
      <c r="C174" s="24"/>
      <c r="D174" s="27" t="s">
        <v>300</v>
      </c>
      <c r="E174" s="54" t="s">
        <v>308</v>
      </c>
      <c r="F174" s="89" t="s">
        <v>247</v>
      </c>
      <c r="G174" s="51" t="str">
        <f>HYPERLINK("https://www.7flowers.ru/catalog/Photo/Fix barcode/5100000002508.jpg", "Роза парковая Розарио")</f>
        <v>Роза парковая Розарио</v>
      </c>
      <c r="H174" s="40"/>
      <c r="I174" s="3" t="s">
        <v>151</v>
      </c>
      <c r="J174" s="44">
        <v>950</v>
      </c>
      <c r="K174" s="100"/>
      <c r="L174" s="101">
        <f t="shared" si="12"/>
        <v>0</v>
      </c>
    </row>
    <row r="175" spans="1:12" ht="50.1" customHeight="1" x14ac:dyDescent="0.2">
      <c r="A175" s="15" t="s">
        <v>294</v>
      </c>
      <c r="B175" s="12"/>
      <c r="C175" s="24"/>
      <c r="D175" s="27" t="s">
        <v>300</v>
      </c>
      <c r="E175" s="54" t="s">
        <v>308</v>
      </c>
      <c r="F175" s="91" t="s">
        <v>248</v>
      </c>
      <c r="G175" s="51" t="str">
        <f>HYPERLINK("https://www.7flowers.ru/catalog/Photo/Fix barcode/5100000002510.jpg", "Роза парковая Сапфир")</f>
        <v>Роза парковая Сапфир</v>
      </c>
      <c r="H175" s="40"/>
      <c r="I175" s="3" t="s">
        <v>151</v>
      </c>
      <c r="J175" s="44">
        <v>950</v>
      </c>
      <c r="K175" s="100"/>
      <c r="L175" s="101">
        <f t="shared" si="12"/>
        <v>0</v>
      </c>
    </row>
    <row r="176" spans="1:12" ht="18" customHeight="1" x14ac:dyDescent="0.2">
      <c r="A176" s="42" t="s">
        <v>294</v>
      </c>
      <c r="B176" s="29"/>
      <c r="C176" s="29"/>
      <c r="D176" s="29"/>
      <c r="E176" s="61"/>
      <c r="F176" s="93" t="s">
        <v>314</v>
      </c>
      <c r="G176" s="35"/>
      <c r="H176" s="35"/>
      <c r="J176" s="14"/>
    </row>
    <row r="177" spans="1:12" ht="50.1" customHeight="1" x14ac:dyDescent="0.2">
      <c r="A177" s="15" t="s">
        <v>294</v>
      </c>
      <c r="B177" s="12"/>
      <c r="C177" s="24"/>
      <c r="D177" s="27" t="s">
        <v>302</v>
      </c>
      <c r="E177" s="54" t="s">
        <v>303</v>
      </c>
      <c r="F177" s="88" t="s">
        <v>249</v>
      </c>
      <c r="G177" s="43" t="str">
        <f>HYPERLINK("https://www.7flowers.ru/catalog/Photo/УТ-00024371.jpg", "Роза чайно-гибридная Афродита")</f>
        <v>Роза чайно-гибридная Афродита</v>
      </c>
      <c r="H177" s="34"/>
      <c r="I177" s="3" t="s">
        <v>151</v>
      </c>
      <c r="J177" s="44">
        <v>950</v>
      </c>
      <c r="K177" s="100"/>
      <c r="L177" s="101">
        <f t="shared" ref="L177:L220" si="13">J177*K177</f>
        <v>0</v>
      </c>
    </row>
    <row r="178" spans="1:12" ht="50.1" customHeight="1" x14ac:dyDescent="0.2">
      <c r="A178" s="15" t="s">
        <v>294</v>
      </c>
      <c r="B178" s="12"/>
      <c r="C178" s="24"/>
      <c r="D178" s="27" t="s">
        <v>307</v>
      </c>
      <c r="E178" s="54" t="s">
        <v>305</v>
      </c>
      <c r="F178" s="89" t="s">
        <v>250</v>
      </c>
      <c r="G178" s="51" t="str">
        <f>HYPERLINK("https://www.7flowers.ru/catalog/Photo/УТ-00024372.jpg", "Роза чайно-гибридная Аскот")</f>
        <v>Роза чайно-гибридная Аскот</v>
      </c>
      <c r="H178" s="40"/>
      <c r="I178" s="3" t="s">
        <v>151</v>
      </c>
      <c r="J178" s="44">
        <v>950</v>
      </c>
      <c r="K178" s="100"/>
      <c r="L178" s="101">
        <f t="shared" si="13"/>
        <v>0</v>
      </c>
    </row>
    <row r="179" spans="1:12" ht="50.1" customHeight="1" x14ac:dyDescent="0.2">
      <c r="A179" s="15" t="s">
        <v>294</v>
      </c>
      <c r="B179" s="12"/>
      <c r="C179" s="24"/>
      <c r="D179" s="27" t="s">
        <v>302</v>
      </c>
      <c r="E179" s="54" t="s">
        <v>309</v>
      </c>
      <c r="F179" s="88" t="s">
        <v>251</v>
      </c>
      <c r="G179" s="43" t="str">
        <f>HYPERLINK("https://www.7flowers.ru/catalog/Photo/Fix barcode/5100000002377.jpg", "Роза чайно-гибридная Эшли")</f>
        <v>Роза чайно-гибридная Эшли</v>
      </c>
      <c r="H179" s="34"/>
      <c r="I179" s="3" t="s">
        <v>151</v>
      </c>
      <c r="J179" s="44">
        <v>950</v>
      </c>
      <c r="K179" s="100"/>
      <c r="L179" s="101">
        <f t="shared" si="13"/>
        <v>0</v>
      </c>
    </row>
    <row r="180" spans="1:12" ht="50.1" customHeight="1" x14ac:dyDescent="0.2">
      <c r="A180" s="15" t="s">
        <v>294</v>
      </c>
      <c r="B180" s="12"/>
      <c r="C180" s="24"/>
      <c r="D180" s="27" t="s">
        <v>307</v>
      </c>
      <c r="E180" s="54" t="s">
        <v>303</v>
      </c>
      <c r="F180" s="90" t="s">
        <v>252</v>
      </c>
      <c r="G180" s="48" t="str">
        <f>HYPERLINK("https://www.7flowers.ru/catalog/Photo/УТ-00024374.jpg", "Роза чайно-гибридная Ашрам")</f>
        <v>Роза чайно-гибридная Ашрам</v>
      </c>
      <c r="H180" s="39"/>
      <c r="I180" s="3" t="s">
        <v>151</v>
      </c>
      <c r="J180" s="44">
        <v>950</v>
      </c>
      <c r="K180" s="100"/>
      <c r="L180" s="101">
        <f t="shared" si="13"/>
        <v>0</v>
      </c>
    </row>
    <row r="181" spans="1:12" ht="50.1" customHeight="1" x14ac:dyDescent="0.2">
      <c r="A181" s="15" t="s">
        <v>294</v>
      </c>
      <c r="B181" s="12"/>
      <c r="C181" s="24"/>
      <c r="D181" s="27" t="s">
        <v>300</v>
      </c>
      <c r="E181" s="54" t="s">
        <v>303</v>
      </c>
      <c r="F181" s="88" t="s">
        <v>253</v>
      </c>
      <c r="G181" s="48" t="str">
        <f>HYPERLINK("https://www.7flowers.ru/catalog/Photo/Fix barcode/5100000002379.jpg", "Роза чайно-гибридная С Любовью")</f>
        <v>Роза чайно-гибридная С Любовью</v>
      </c>
      <c r="H181" s="39"/>
      <c r="I181" s="3" t="s">
        <v>151</v>
      </c>
      <c r="J181" s="44">
        <v>950</v>
      </c>
      <c r="K181" s="100"/>
      <c r="L181" s="101">
        <f t="shared" si="13"/>
        <v>0</v>
      </c>
    </row>
    <row r="182" spans="1:12" ht="50.1" customHeight="1" x14ac:dyDescent="0.2">
      <c r="A182" s="15" t="s">
        <v>294</v>
      </c>
      <c r="B182" s="12"/>
      <c r="C182" s="24"/>
      <c r="D182" s="27" t="s">
        <v>302</v>
      </c>
      <c r="E182" s="54" t="s">
        <v>303</v>
      </c>
      <c r="F182" s="90" t="s">
        <v>254</v>
      </c>
      <c r="G182" s="43" t="str">
        <f>HYPERLINK("https://www.7flowers.ru/catalog/Photo/Fix barcode/5100000002381.jpg", "Роза чайно-гибридная Бидермейер Гарден")</f>
        <v>Роза чайно-гибридная Бидермейер Гарден</v>
      </c>
      <c r="H182" s="34"/>
      <c r="I182" s="3" t="s">
        <v>151</v>
      </c>
      <c r="J182" s="44">
        <v>950</v>
      </c>
      <c r="K182" s="100"/>
      <c r="L182" s="101">
        <f t="shared" si="13"/>
        <v>0</v>
      </c>
    </row>
    <row r="183" spans="1:12" ht="50.1" customHeight="1" x14ac:dyDescent="0.2">
      <c r="A183" s="15" t="s">
        <v>294</v>
      </c>
      <c r="B183" s="12"/>
      <c r="C183" s="24"/>
      <c r="D183" s="27" t="s">
        <v>307</v>
      </c>
      <c r="E183" s="54" t="s">
        <v>305</v>
      </c>
      <c r="F183" s="90" t="s">
        <v>255</v>
      </c>
      <c r="G183" s="43" t="str">
        <f>HYPERLINK("https://www.7flowers.ru/catalog/Photo/Fix barcode/5100000002382.jpg", "Роза чайно-гибридная Блэк Меджик")</f>
        <v>Роза чайно-гибридная Блэк Меджик</v>
      </c>
      <c r="H183" s="34"/>
      <c r="I183" s="3" t="s">
        <v>151</v>
      </c>
      <c r="J183" s="44">
        <v>950</v>
      </c>
      <c r="K183" s="100"/>
      <c r="L183" s="101">
        <f t="shared" si="13"/>
        <v>0</v>
      </c>
    </row>
    <row r="184" spans="1:12" ht="50.1" customHeight="1" x14ac:dyDescent="0.2">
      <c r="A184" s="15" t="s">
        <v>294</v>
      </c>
      <c r="B184" s="12"/>
      <c r="C184" s="24"/>
      <c r="D184" s="27" t="s">
        <v>302</v>
      </c>
      <c r="E184" s="54" t="s">
        <v>306</v>
      </c>
      <c r="F184" s="88" t="s">
        <v>256</v>
      </c>
      <c r="G184" s="43" t="str">
        <f>HYPERLINK("https://www.7flowers.ru/catalog/Photo/Fix barcode/5100000002386.jpg", "Роза чайно-гибридная Комтесса")</f>
        <v>Роза чайно-гибридная Комтесса</v>
      </c>
      <c r="H184" s="34"/>
      <c r="I184" s="3" t="s">
        <v>151</v>
      </c>
      <c r="J184" s="44">
        <v>950</v>
      </c>
      <c r="K184" s="100"/>
      <c r="L184" s="101">
        <f t="shared" si="13"/>
        <v>0</v>
      </c>
    </row>
    <row r="185" spans="1:12" ht="50.1" customHeight="1" x14ac:dyDescent="0.2">
      <c r="A185" s="15" t="s">
        <v>294</v>
      </c>
      <c r="B185" s="12"/>
      <c r="C185" s="24"/>
      <c r="D185" s="27" t="s">
        <v>302</v>
      </c>
      <c r="E185" s="54" t="s">
        <v>308</v>
      </c>
      <c r="F185" s="90" t="s">
        <v>257</v>
      </c>
      <c r="G185" s="43" t="str">
        <f>HYPERLINK("https://www.7flowers.ru/catalog/Photo/УТ-00024381.jpg", "Роза чайно-гибридная Эротика")</f>
        <v>Роза чайно-гибридная Эротика</v>
      </c>
      <c r="H185" s="34"/>
      <c r="I185" s="3" t="s">
        <v>151</v>
      </c>
      <c r="J185" s="44">
        <v>950</v>
      </c>
      <c r="K185" s="100"/>
      <c r="L185" s="101">
        <f t="shared" si="13"/>
        <v>0</v>
      </c>
    </row>
    <row r="186" spans="1:12" ht="50.1" customHeight="1" x14ac:dyDescent="0.2">
      <c r="A186" s="15" t="s">
        <v>294</v>
      </c>
      <c r="B186" s="12"/>
      <c r="C186" s="24"/>
      <c r="D186" s="27" t="s">
        <v>302</v>
      </c>
      <c r="E186" s="54" t="s">
        <v>309</v>
      </c>
      <c r="F186" s="90" t="s">
        <v>258</v>
      </c>
      <c r="G186" s="48" t="str">
        <f>HYPERLINK("https://www.7flowers.ru/catalog/Photo/Fix barcode/5100000002391.jpg", "Роза чайно-гибридная Гельмут Коль")</f>
        <v>Роза чайно-гибридная Гельмут Коль</v>
      </c>
      <c r="H186" s="39"/>
      <c r="I186" s="3" t="s">
        <v>151</v>
      </c>
      <c r="J186" s="44">
        <v>950</v>
      </c>
      <c r="K186" s="100"/>
      <c r="L186" s="101">
        <f t="shared" si="13"/>
        <v>0</v>
      </c>
    </row>
    <row r="187" spans="1:12" ht="50.1" customHeight="1" x14ac:dyDescent="0.2">
      <c r="A187" s="15" t="s">
        <v>294</v>
      </c>
      <c r="B187" s="12"/>
      <c r="C187" s="24"/>
      <c r="D187" s="27" t="s">
        <v>307</v>
      </c>
      <c r="E187" s="54" t="s">
        <v>305</v>
      </c>
      <c r="F187" s="90" t="s">
        <v>259</v>
      </c>
      <c r="G187" s="43" t="str">
        <f>HYPERLINK("https://www.7flowers.ru/catalog/Photo/Fix barcode/5100000002393.jpg", "Роза чайно-гибридная Хистори")</f>
        <v>Роза чайно-гибридная Хистори</v>
      </c>
      <c r="H187" s="34"/>
      <c r="I187" s="3" t="s">
        <v>151</v>
      </c>
      <c r="J187" s="44">
        <v>950</v>
      </c>
      <c r="K187" s="100"/>
      <c r="L187" s="101">
        <f t="shared" si="13"/>
        <v>0</v>
      </c>
    </row>
    <row r="188" spans="1:12" ht="50.1" customHeight="1" x14ac:dyDescent="0.2">
      <c r="A188" s="15" t="s">
        <v>294</v>
      </c>
      <c r="B188" s="18" t="s">
        <v>297</v>
      </c>
      <c r="C188" s="24"/>
      <c r="D188" s="27" t="s">
        <v>307</v>
      </c>
      <c r="E188" s="54" t="s">
        <v>301</v>
      </c>
      <c r="F188" s="90" t="s">
        <v>260</v>
      </c>
      <c r="G188" s="48" t="str">
        <f>HYPERLINK("https://www.7flowers.ru/catalog/Photo/Fix barcode/5100000002394.jpg", "Роза чайно-гибридная Ирина")</f>
        <v>Роза чайно-гибридная Ирина</v>
      </c>
      <c r="H188" s="39"/>
      <c r="I188" s="3" t="s">
        <v>151</v>
      </c>
      <c r="J188" s="44">
        <v>950</v>
      </c>
      <c r="K188" s="100"/>
      <c r="L188" s="101">
        <f t="shared" si="13"/>
        <v>0</v>
      </c>
    </row>
    <row r="189" spans="1:12" ht="50.1" customHeight="1" x14ac:dyDescent="0.2">
      <c r="A189" s="15" t="s">
        <v>294</v>
      </c>
      <c r="B189" s="12"/>
      <c r="C189" s="24"/>
      <c r="D189" s="27" t="s">
        <v>302</v>
      </c>
      <c r="E189" s="54" t="s">
        <v>303</v>
      </c>
      <c r="F189" s="90" t="s">
        <v>261</v>
      </c>
      <c r="G189" s="48" t="str">
        <f>HYPERLINK("https://www.7flowers.ru/catalog/Photo/Fix barcode/5100000013432.jpg", "Роза чайно-гибридная Марлен")</f>
        <v>Роза чайно-гибридная Марлен</v>
      </c>
      <c r="H189" s="39"/>
      <c r="I189" s="3" t="s">
        <v>151</v>
      </c>
      <c r="J189" s="44">
        <v>950</v>
      </c>
      <c r="K189" s="100"/>
      <c r="L189" s="101">
        <f t="shared" si="13"/>
        <v>0</v>
      </c>
    </row>
    <row r="190" spans="1:12" ht="50.1" customHeight="1" x14ac:dyDescent="0.2">
      <c r="A190" s="15" t="s">
        <v>294</v>
      </c>
      <c r="B190" s="12"/>
      <c r="C190" s="24"/>
      <c r="D190" s="27" t="s">
        <v>302</v>
      </c>
      <c r="E190" s="54" t="s">
        <v>308</v>
      </c>
      <c r="F190" s="90" t="s">
        <v>262</v>
      </c>
      <c r="G190" s="48" t="str">
        <f>HYPERLINK("https://www.7flowers.ru/catalog/Photo/УТ-00024390.jpg", "Роза чайно-гибридная Май Гёл")</f>
        <v>Роза чайно-гибридная Май Гёл</v>
      </c>
      <c r="H190" s="39"/>
      <c r="I190" s="3" t="s">
        <v>151</v>
      </c>
      <c r="J190" s="44">
        <v>950</v>
      </c>
      <c r="K190" s="100"/>
      <c r="L190" s="101">
        <f t="shared" si="13"/>
        <v>0</v>
      </c>
    </row>
    <row r="191" spans="1:12" ht="50.1" customHeight="1" x14ac:dyDescent="0.2">
      <c r="A191" s="15" t="s">
        <v>294</v>
      </c>
      <c r="B191" s="18" t="s">
        <v>298</v>
      </c>
      <c r="C191" s="24"/>
      <c r="D191" s="27" t="s">
        <v>302</v>
      </c>
      <c r="E191" s="54" t="s">
        <v>301</v>
      </c>
      <c r="F191" s="90" t="s">
        <v>263</v>
      </c>
      <c r="G191" s="43" t="s">
        <v>264</v>
      </c>
      <c r="H191" s="34"/>
      <c r="I191" s="3" t="s">
        <v>151</v>
      </c>
      <c r="J191" s="44">
        <v>950</v>
      </c>
      <c r="K191" s="100"/>
      <c r="L191" s="101">
        <f t="shared" si="13"/>
        <v>0</v>
      </c>
    </row>
    <row r="192" spans="1:12" ht="50.1" customHeight="1" x14ac:dyDescent="0.2">
      <c r="A192" s="15" t="s">
        <v>294</v>
      </c>
      <c r="B192" s="12"/>
      <c r="C192" s="24"/>
      <c r="D192" s="27" t="s">
        <v>302</v>
      </c>
      <c r="E192" s="54" t="s">
        <v>309</v>
      </c>
      <c r="F192" s="89" t="s">
        <v>265</v>
      </c>
      <c r="G192" s="48" t="str">
        <f>HYPERLINK("https://www.7flowers.ru/catalog/Photo/Fix barcode/5100000002412.jpg", "Роза флорибунда Эбигейл")</f>
        <v>Роза флорибунда Эбигейл</v>
      </c>
      <c r="H192" s="39"/>
      <c r="I192" s="3" t="s">
        <v>151</v>
      </c>
      <c r="J192" s="44">
        <v>950</v>
      </c>
      <c r="K192" s="100"/>
      <c r="L192" s="101">
        <f t="shared" si="13"/>
        <v>0</v>
      </c>
    </row>
    <row r="193" spans="1:12" ht="50.1" customHeight="1" x14ac:dyDescent="0.2">
      <c r="A193" s="15" t="s">
        <v>294</v>
      </c>
      <c r="B193" s="12"/>
      <c r="C193" s="24"/>
      <c r="D193" s="27" t="s">
        <v>302</v>
      </c>
      <c r="E193" s="54" t="s">
        <v>305</v>
      </c>
      <c r="F193" s="89" t="s">
        <v>266</v>
      </c>
      <c r="G193" s="51" t="str">
        <f>HYPERLINK("https://www.7flowers.ru/catalog/Photo/УТ-00024832.jpg", "Роза флорибунда Алабастер")</f>
        <v>Роза флорибунда Алабастер</v>
      </c>
      <c r="H193" s="40"/>
      <c r="I193" s="3" t="s">
        <v>151</v>
      </c>
      <c r="J193" s="44">
        <v>950</v>
      </c>
      <c r="K193" s="100"/>
      <c r="L193" s="101">
        <f t="shared" si="13"/>
        <v>0</v>
      </c>
    </row>
    <row r="194" spans="1:12" ht="50.1" customHeight="1" x14ac:dyDescent="0.2">
      <c r="A194" s="15" t="s">
        <v>294</v>
      </c>
      <c r="B194" s="12"/>
      <c r="C194" s="24"/>
      <c r="D194" s="27" t="s">
        <v>300</v>
      </c>
      <c r="E194" s="54" t="s">
        <v>305</v>
      </c>
      <c r="F194" s="89" t="s">
        <v>267</v>
      </c>
      <c r="G194" s="51" t="str">
        <f>HYPERLINK("https://www.7flowers.ru/catalog/Photo/Fix barcode/5100000002415.jpg", "Роза флорибунда Байландо")</f>
        <v>Роза флорибунда Байландо</v>
      </c>
      <c r="H194" s="40"/>
      <c r="I194" s="3" t="s">
        <v>151</v>
      </c>
      <c r="J194" s="44">
        <v>950</v>
      </c>
      <c r="K194" s="100"/>
      <c r="L194" s="101">
        <f t="shared" si="13"/>
        <v>0</v>
      </c>
    </row>
    <row r="195" spans="1:12" ht="50.1" customHeight="1" x14ac:dyDescent="0.2">
      <c r="A195" s="15" t="s">
        <v>294</v>
      </c>
      <c r="B195" s="12"/>
      <c r="C195" s="24"/>
      <c r="D195" s="27" t="s">
        <v>302</v>
      </c>
      <c r="E195" s="54" t="s">
        <v>303</v>
      </c>
      <c r="F195" s="89" t="s">
        <v>268</v>
      </c>
      <c r="G195" s="51" t="str">
        <f>HYPERLINK("https://www.7flowers.ru/catalog/Photo/Fix barcode/5100000002417.jpg", "Роза флорибунда Баронэсса Гуттенбергская")</f>
        <v>Роза флорибунда Баронэсса Гуттенбергская</v>
      </c>
      <c r="H195" s="40"/>
      <c r="I195" s="3" t="s">
        <v>151</v>
      </c>
      <c r="J195" s="44">
        <v>950</v>
      </c>
      <c r="K195" s="100"/>
      <c r="L195" s="101">
        <f t="shared" si="13"/>
        <v>0</v>
      </c>
    </row>
    <row r="196" spans="1:12" ht="50.1" customHeight="1" x14ac:dyDescent="0.2">
      <c r="A196" s="15" t="s">
        <v>294</v>
      </c>
      <c r="B196" s="12"/>
      <c r="C196" s="24"/>
      <c r="D196" s="27" t="s">
        <v>307</v>
      </c>
      <c r="E196" s="54" t="s">
        <v>301</v>
      </c>
      <c r="F196" s="89" t="s">
        <v>269</v>
      </c>
      <c r="G196" s="51" t="str">
        <f>HYPERLINK("https://www.7flowers.ru/catalog/Photo/УТ-00024408.jpg", "Роза флорибунда Блю Парфюм")</f>
        <v>Роза флорибунда Блю Парфюм</v>
      </c>
      <c r="H196" s="40"/>
      <c r="I196" s="3" t="s">
        <v>151</v>
      </c>
      <c r="J196" s="44">
        <v>950</v>
      </c>
      <c r="K196" s="100"/>
      <c r="L196" s="101">
        <f t="shared" si="13"/>
        <v>0</v>
      </c>
    </row>
    <row r="197" spans="1:12" ht="50.1" customHeight="1" x14ac:dyDescent="0.2">
      <c r="A197" s="15" t="s">
        <v>294</v>
      </c>
      <c r="B197" s="12"/>
      <c r="C197" s="24"/>
      <c r="D197" s="27" t="s">
        <v>300</v>
      </c>
      <c r="E197" s="54" t="s">
        <v>309</v>
      </c>
      <c r="F197" s="89" t="s">
        <v>270</v>
      </c>
      <c r="G197" s="51" t="str">
        <f>HYPERLINK("https://www.7flowers.ru/catalog/Photo/Fix barcode/5100000002422.jpg", "Роза флорибунда Кантри Гёл")</f>
        <v>Роза флорибунда Кантри Гёл</v>
      </c>
      <c r="H197" s="40"/>
      <c r="I197" s="3" t="s">
        <v>151</v>
      </c>
      <c r="J197" s="44">
        <v>950</v>
      </c>
      <c r="K197" s="100"/>
      <c r="L197" s="101">
        <f t="shared" si="13"/>
        <v>0</v>
      </c>
    </row>
    <row r="198" spans="1:12" ht="50.1" customHeight="1" x14ac:dyDescent="0.2">
      <c r="A198" s="15" t="s">
        <v>294</v>
      </c>
      <c r="B198" s="12"/>
      <c r="C198" s="24"/>
      <c r="D198" s="27" t="s">
        <v>302</v>
      </c>
      <c r="E198" s="54" t="s">
        <v>305</v>
      </c>
      <c r="F198" s="89" t="s">
        <v>271</v>
      </c>
      <c r="G198" s="51" t="str">
        <f>HYPERLINK("https://www.7flowers.ru/catalog/Photo/Fix barcode/5100000002423.jpg", "Роза флорибунда Дип Импрешн")</f>
        <v>Роза флорибунда Дип Импрешн</v>
      </c>
      <c r="H198" s="40"/>
      <c r="I198" s="3" t="s">
        <v>151</v>
      </c>
      <c r="J198" s="44">
        <v>950</v>
      </c>
      <c r="K198" s="100"/>
      <c r="L198" s="101">
        <f t="shared" si="13"/>
        <v>0</v>
      </c>
    </row>
    <row r="199" spans="1:12" ht="50.1" customHeight="1" x14ac:dyDescent="0.2">
      <c r="A199" s="15" t="s">
        <v>294</v>
      </c>
      <c r="B199" s="12"/>
      <c r="C199" s="24"/>
      <c r="D199" s="27" t="s">
        <v>302</v>
      </c>
      <c r="E199" s="54" t="s">
        <v>301</v>
      </c>
      <c r="F199" s="89" t="s">
        <v>272</v>
      </c>
      <c r="G199" s="51" t="str">
        <f>HYPERLINK("https://www.7flowers.ru/catalog/Photo/Fix barcode/5100000002427.jpg", "Роза флорибунда Гартентрём")</f>
        <v>Роза флорибунда Гартентрём</v>
      </c>
      <c r="H199" s="40"/>
      <c r="I199" s="3" t="s">
        <v>151</v>
      </c>
      <c r="J199" s="44">
        <v>950</v>
      </c>
      <c r="K199" s="100"/>
      <c r="L199" s="101">
        <f t="shared" si="13"/>
        <v>0</v>
      </c>
    </row>
    <row r="200" spans="1:12" ht="50.1" customHeight="1" x14ac:dyDescent="0.2">
      <c r="A200" s="15" t="s">
        <v>294</v>
      </c>
      <c r="B200" s="12"/>
      <c r="C200" s="24"/>
      <c r="D200" s="27" t="s">
        <v>300</v>
      </c>
      <c r="E200" s="54" t="s">
        <v>308</v>
      </c>
      <c r="F200" s="89" t="s">
        <v>273</v>
      </c>
      <c r="G200" s="51" t="str">
        <f>HYPERLINK("https://www.7flowers.ru/catalog/Photo/Fix barcode/5100000002428.jpg", "Роза флорибунда Голделс")</f>
        <v>Роза флорибунда Голделс</v>
      </c>
      <c r="H200" s="40"/>
      <c r="I200" s="3" t="s">
        <v>151</v>
      </c>
      <c r="J200" s="44">
        <v>950</v>
      </c>
      <c r="K200" s="100"/>
      <c r="L200" s="101">
        <f t="shared" si="13"/>
        <v>0</v>
      </c>
    </row>
    <row r="201" spans="1:12" ht="50.1" customHeight="1" x14ac:dyDescent="0.2">
      <c r="A201" s="15" t="s">
        <v>294</v>
      </c>
      <c r="B201" s="12"/>
      <c r="C201" s="24"/>
      <c r="D201" s="27" t="s">
        <v>302</v>
      </c>
      <c r="E201" s="54" t="s">
        <v>308</v>
      </c>
      <c r="F201" s="89" t="s">
        <v>274</v>
      </c>
      <c r="G201" s="51" t="str">
        <f>HYPERLINK("https://www.7flowers.ru/catalog/Photo/Fix barcode/5100000002430.jpg", "Роза флорибунда Ханс Гёневайн")</f>
        <v>Роза флорибунда Ханс Гёневайн</v>
      </c>
      <c r="H201" s="40"/>
      <c r="I201" s="3" t="s">
        <v>151</v>
      </c>
      <c r="J201" s="44">
        <v>950</v>
      </c>
      <c r="K201" s="100"/>
      <c r="L201" s="101">
        <f t="shared" si="13"/>
        <v>0</v>
      </c>
    </row>
    <row r="202" spans="1:12" ht="50.1" customHeight="1" x14ac:dyDescent="0.2">
      <c r="A202" s="15" t="s">
        <v>294</v>
      </c>
      <c r="B202" s="12"/>
      <c r="C202" s="24"/>
      <c r="D202" s="27" t="s">
        <v>302</v>
      </c>
      <c r="E202" s="54" t="s">
        <v>303</v>
      </c>
      <c r="F202" s="89" t="s">
        <v>275</v>
      </c>
      <c r="G202" s="48" t="str">
        <f>HYPERLINK("https://www.7flowers.ru/catalog/Photo/УТ-00024419.jpg", "Роза флорибунда Ганзштадт Росток")</f>
        <v>Роза флорибунда Ганзштадт Росток</v>
      </c>
      <c r="H202" s="39"/>
      <c r="I202" s="3" t="s">
        <v>151</v>
      </c>
      <c r="J202" s="44">
        <v>950</v>
      </c>
      <c r="K202" s="100"/>
      <c r="L202" s="101">
        <f t="shared" si="13"/>
        <v>0</v>
      </c>
    </row>
    <row r="203" spans="1:12" ht="50.1" customHeight="1" x14ac:dyDescent="0.2">
      <c r="A203" s="15" t="s">
        <v>294</v>
      </c>
      <c r="B203" s="12"/>
      <c r="C203" s="24"/>
      <c r="D203" s="27" t="s">
        <v>300</v>
      </c>
      <c r="E203" s="54" t="s">
        <v>303</v>
      </c>
      <c r="F203" s="91" t="s">
        <v>276</v>
      </c>
      <c r="G203" s="51" t="str">
        <f>HYPERLINK("https://www.7flowers.ru/catalog/Photo/Fix barcode/5100000002433.jpg", "Роза флорибунда Инка")</f>
        <v>Роза флорибунда Инка</v>
      </c>
      <c r="H203" s="40"/>
      <c r="I203" s="3" t="s">
        <v>151</v>
      </c>
      <c r="J203" s="44">
        <v>950</v>
      </c>
      <c r="K203" s="100"/>
      <c r="L203" s="101">
        <f t="shared" si="13"/>
        <v>0</v>
      </c>
    </row>
    <row r="204" spans="1:12" ht="50.1" customHeight="1" x14ac:dyDescent="0.2">
      <c r="A204" s="15" t="s">
        <v>294</v>
      </c>
      <c r="B204" s="12"/>
      <c r="C204" s="24"/>
      <c r="D204" s="27" t="s">
        <v>302</v>
      </c>
      <c r="E204" s="54" t="s">
        <v>309</v>
      </c>
      <c r="F204" s="89" t="s">
        <v>277</v>
      </c>
      <c r="G204" s="51" t="str">
        <f>HYPERLINK("https://www.7flowers.ru/catalog/Photo/Fix barcode/5100000002436.jpg", "Роза флорибунда Любекер Ротспон")</f>
        <v>Роза флорибунда Любекер Ротспон</v>
      </c>
      <c r="H204" s="40"/>
      <c r="I204" s="3" t="s">
        <v>151</v>
      </c>
      <c r="J204" s="44">
        <v>950</v>
      </c>
      <c r="K204" s="100"/>
      <c r="L204" s="101">
        <f t="shared" si="13"/>
        <v>0</v>
      </c>
    </row>
    <row r="205" spans="1:12" ht="50.1" customHeight="1" x14ac:dyDescent="0.2">
      <c r="A205" s="15" t="s">
        <v>294</v>
      </c>
      <c r="B205" s="12"/>
      <c r="C205" s="24"/>
      <c r="D205" s="27" t="s">
        <v>302</v>
      </c>
      <c r="E205" s="54" t="s">
        <v>308</v>
      </c>
      <c r="F205" s="89" t="s">
        <v>278</v>
      </c>
      <c r="G205" s="51" t="str">
        <f>HYPERLINK("https://www.7flowers.ru/catalog/Photo/УТ-00024424.jpg", "Роза флорибунда Мария-Антуанетта")</f>
        <v>Роза флорибунда Мария-Антуанетта</v>
      </c>
      <c r="H205" s="40"/>
      <c r="I205" s="3" t="s">
        <v>151</v>
      </c>
      <c r="J205" s="44">
        <v>950</v>
      </c>
      <c r="K205" s="100"/>
      <c r="L205" s="101">
        <f t="shared" si="13"/>
        <v>0</v>
      </c>
    </row>
    <row r="206" spans="1:12" ht="50.1" customHeight="1" x14ac:dyDescent="0.2">
      <c r="A206" s="15" t="s">
        <v>294</v>
      </c>
      <c r="B206" s="12"/>
      <c r="C206" s="24"/>
      <c r="D206" s="27" t="s">
        <v>300</v>
      </c>
      <c r="E206" s="54" t="s">
        <v>303</v>
      </c>
      <c r="F206" s="89" t="s">
        <v>279</v>
      </c>
      <c r="G206" s="48" t="str">
        <f>HYPERLINK("https://www.7flowers.ru/catalog/Photo/Fix barcode/5100000013433.jpg", "Роза флорибунда Мартин Лютер Роуз")</f>
        <v>Роза флорибунда Мартин Лютер Роуз</v>
      </c>
      <c r="H206" s="39"/>
      <c r="I206" s="3" t="s">
        <v>151</v>
      </c>
      <c r="J206" s="44">
        <v>950</v>
      </c>
      <c r="K206" s="100"/>
      <c r="L206" s="101">
        <f t="shared" si="13"/>
        <v>0</v>
      </c>
    </row>
    <row r="207" spans="1:12" ht="50.1" customHeight="1" x14ac:dyDescent="0.2">
      <c r="A207" s="15" t="s">
        <v>294</v>
      </c>
      <c r="B207" s="12"/>
      <c r="C207" s="24"/>
      <c r="D207" s="27" t="s">
        <v>300</v>
      </c>
      <c r="E207" s="54" t="s">
        <v>305</v>
      </c>
      <c r="F207" s="89" t="s">
        <v>280</v>
      </c>
      <c r="G207" s="51" t="str">
        <f>HYPERLINK("https://www.7flowers.ru/catalog/Photo/Fix barcode/5100000002440.jpg", "Роза флорибунда Монинг Сан")</f>
        <v>Роза флорибунда Монинг Сан</v>
      </c>
      <c r="H207" s="40"/>
      <c r="I207" s="3" t="s">
        <v>151</v>
      </c>
      <c r="J207" s="44">
        <v>950</v>
      </c>
      <c r="K207" s="100"/>
      <c r="L207" s="101">
        <f t="shared" si="13"/>
        <v>0</v>
      </c>
    </row>
    <row r="208" spans="1:12" ht="50.1" customHeight="1" x14ac:dyDescent="0.2">
      <c r="A208" s="15" t="s">
        <v>294</v>
      </c>
      <c r="B208" s="12"/>
      <c r="C208" s="24"/>
      <c r="D208" s="27" t="s">
        <v>302</v>
      </c>
      <c r="E208" s="54" t="s">
        <v>309</v>
      </c>
      <c r="F208" s="89" t="s">
        <v>281</v>
      </c>
      <c r="G208" s="51" t="str">
        <f>HYPERLINK("https://www.7flowers.ru/catalog/Photo/УТ-00024427.jpg", "Роза флорибунда Олимпишес Фейер 92")</f>
        <v>Роза флорибунда Олимпишес Фейер 92</v>
      </c>
      <c r="H208" s="40"/>
      <c r="I208" s="3" t="s">
        <v>151</v>
      </c>
      <c r="J208" s="44">
        <v>950</v>
      </c>
      <c r="K208" s="100"/>
      <c r="L208" s="101">
        <f t="shared" si="13"/>
        <v>0</v>
      </c>
    </row>
    <row r="209" spans="1:12" ht="50.1" customHeight="1" x14ac:dyDescent="0.2">
      <c r="A209" s="15" t="s">
        <v>294</v>
      </c>
      <c r="B209" s="12"/>
      <c r="C209" s="24" t="s">
        <v>3</v>
      </c>
      <c r="D209" s="27" t="s">
        <v>300</v>
      </c>
      <c r="E209" s="54" t="s">
        <v>305</v>
      </c>
      <c r="F209" s="88" t="s">
        <v>282</v>
      </c>
      <c r="G209" s="43" t="str">
        <f>HYPERLINK("https://www.7flowers.ru/catalog/Photo/Fix barcode/5100000002442.jpg", "Роза флорибунда Пастелла")</f>
        <v>Роза флорибунда Пастелла</v>
      </c>
      <c r="H209" s="34"/>
      <c r="I209" s="3" t="s">
        <v>151</v>
      </c>
      <c r="J209" s="44">
        <v>950</v>
      </c>
      <c r="K209" s="100"/>
      <c r="L209" s="101">
        <f t="shared" si="13"/>
        <v>0</v>
      </c>
    </row>
    <row r="210" spans="1:12" ht="50.1" customHeight="1" x14ac:dyDescent="0.2">
      <c r="A210" s="15" t="s">
        <v>294</v>
      </c>
      <c r="B210" s="12"/>
      <c r="C210" s="24"/>
      <c r="D210" s="27" t="s">
        <v>300</v>
      </c>
      <c r="E210" s="54" t="s">
        <v>309</v>
      </c>
      <c r="F210" s="89" t="s">
        <v>283</v>
      </c>
      <c r="G210" s="51" t="str">
        <f>HYPERLINK("https://www.7flowers.ru/catalog/Photo/Fix barcode/5100000002444.jpg", "Роза флорибунда Розали 83")</f>
        <v>Роза флорибунда Розали 83</v>
      </c>
      <c r="H210" s="40"/>
      <c r="I210" s="3" t="s">
        <v>151</v>
      </c>
      <c r="J210" s="44">
        <v>950</v>
      </c>
      <c r="K210" s="100"/>
      <c r="L210" s="101">
        <f t="shared" si="13"/>
        <v>0</v>
      </c>
    </row>
    <row r="211" spans="1:12" ht="50.1" customHeight="1" x14ac:dyDescent="0.2">
      <c r="A211" s="15" t="s">
        <v>294</v>
      </c>
      <c r="B211" s="12"/>
      <c r="C211" s="24"/>
      <c r="D211" s="27" t="s">
        <v>300</v>
      </c>
      <c r="E211" s="54" t="s">
        <v>309</v>
      </c>
      <c r="F211" s="89" t="s">
        <v>284</v>
      </c>
      <c r="G211" s="51" t="str">
        <f>HYPERLINK("https://www.7flowers.ru/catalog/Photo/Fix barcode/5100000002449.jpg", "Роза миниатюрная Бидермейер")</f>
        <v>Роза миниатюрная Бидермейер</v>
      </c>
      <c r="H211" s="40"/>
      <c r="I211" s="3" t="s">
        <v>151</v>
      </c>
      <c r="J211" s="44">
        <v>950</v>
      </c>
      <c r="K211" s="100"/>
      <c r="L211" s="101">
        <f t="shared" si="13"/>
        <v>0</v>
      </c>
    </row>
    <row r="212" spans="1:12" ht="50.1" customHeight="1" x14ac:dyDescent="0.2">
      <c r="A212" s="15" t="s">
        <v>294</v>
      </c>
      <c r="B212" s="12"/>
      <c r="C212" s="24"/>
      <c r="D212" s="27" t="s">
        <v>302</v>
      </c>
      <c r="E212" s="54" t="s">
        <v>309</v>
      </c>
      <c r="F212" s="89" t="s">
        <v>285</v>
      </c>
      <c r="G212" s="51" t="str">
        <f>HYPERLINK("https://www.7flowers.ru/catalog/Photo/Fix barcode/5100000002457.jpg", "Роза миниатюрная Голджувел")</f>
        <v>Роза миниатюрная Голджувел</v>
      </c>
      <c r="H212" s="40"/>
      <c r="I212" s="3" t="s">
        <v>151</v>
      </c>
      <c r="J212" s="44">
        <v>950</v>
      </c>
      <c r="K212" s="100"/>
      <c r="L212" s="101">
        <f t="shared" si="13"/>
        <v>0</v>
      </c>
    </row>
    <row r="213" spans="1:12" ht="50.1" customHeight="1" x14ac:dyDescent="0.2">
      <c r="A213" s="15" t="s">
        <v>294</v>
      </c>
      <c r="B213" s="12"/>
      <c r="C213" s="24"/>
      <c r="D213" s="27" t="s">
        <v>302</v>
      </c>
      <c r="E213" s="54" t="s">
        <v>306</v>
      </c>
      <c r="F213" s="89" t="s">
        <v>286</v>
      </c>
      <c r="G213" s="51" t="str">
        <f>HYPERLINK("https://www.7flowers.ru/catalog/Photo/УТ-00024443.jpg", "Роза миниатюрная Хэйди Клюм Роуз")</f>
        <v>Роза миниатюрная Хэйди Клюм Роуз</v>
      </c>
      <c r="H213" s="40"/>
      <c r="I213" s="3" t="s">
        <v>151</v>
      </c>
      <c r="J213" s="44">
        <v>950</v>
      </c>
      <c r="K213" s="100"/>
      <c r="L213" s="101">
        <f t="shared" si="13"/>
        <v>0</v>
      </c>
    </row>
    <row r="214" spans="1:12" ht="50.1" customHeight="1" x14ac:dyDescent="0.2">
      <c r="A214" s="15" t="s">
        <v>294</v>
      </c>
      <c r="B214" s="12"/>
      <c r="C214" s="24"/>
      <c r="D214" s="27" t="s">
        <v>302</v>
      </c>
      <c r="E214" s="54" t="s">
        <v>309</v>
      </c>
      <c r="F214" s="89" t="s">
        <v>287</v>
      </c>
      <c r="G214" s="51" t="str">
        <f>HYPERLINK("https://www.7flowers.ru/catalog/Photo/Fix barcode/5100000002460.jpg", "Роза миниатюрная Ханимилк")</f>
        <v>Роза миниатюрная Ханимилк</v>
      </c>
      <c r="H214" s="40"/>
      <c r="I214" s="3" t="s">
        <v>151</v>
      </c>
      <c r="J214" s="44">
        <v>950</v>
      </c>
      <c r="K214" s="100"/>
      <c r="L214" s="101">
        <f t="shared" si="13"/>
        <v>0</v>
      </c>
    </row>
    <row r="215" spans="1:12" ht="50.1" customHeight="1" x14ac:dyDescent="0.2">
      <c r="A215" s="15" t="s">
        <v>294</v>
      </c>
      <c r="B215" s="18" t="s">
        <v>297</v>
      </c>
      <c r="C215" s="24"/>
      <c r="D215" s="27" t="s">
        <v>307</v>
      </c>
      <c r="E215" s="54" t="s">
        <v>305</v>
      </c>
      <c r="F215" s="89" t="s">
        <v>288</v>
      </c>
      <c r="G215" s="48" t="str">
        <f>HYPERLINK("https://www.7flowers.ru/catalog/Photo/Fix barcode/5100000002461.jpg", "Роза миниатюрная Лавендер Айс")</f>
        <v>Роза миниатюрная Лавендер Айс</v>
      </c>
      <c r="H215" s="39"/>
      <c r="I215" s="3" t="s">
        <v>151</v>
      </c>
      <c r="J215" s="44">
        <v>950</v>
      </c>
      <c r="K215" s="100"/>
      <c r="L215" s="101">
        <f t="shared" si="13"/>
        <v>0</v>
      </c>
    </row>
    <row r="216" spans="1:12" ht="50.1" customHeight="1" x14ac:dyDescent="0.2">
      <c r="A216" s="15" t="s">
        <v>294</v>
      </c>
      <c r="B216" s="18" t="s">
        <v>297</v>
      </c>
      <c r="C216" s="24" t="s">
        <v>3</v>
      </c>
      <c r="D216" s="27" t="s">
        <v>300</v>
      </c>
      <c r="E216" s="54" t="s">
        <v>305</v>
      </c>
      <c r="F216" s="89" t="s">
        <v>289</v>
      </c>
      <c r="G216" s="51" t="str">
        <f>HYPERLINK("https://www.7flowers.ru/catalog/Photo/УТ-00024453.jpg", "Роза почвопокровная Аспирин")</f>
        <v>Роза почвопокровная Аспирин</v>
      </c>
      <c r="H216" s="40"/>
      <c r="I216" s="3" t="s">
        <v>151</v>
      </c>
      <c r="J216" s="44">
        <v>950</v>
      </c>
      <c r="K216" s="100"/>
      <c r="L216" s="101">
        <f t="shared" si="13"/>
        <v>0</v>
      </c>
    </row>
    <row r="217" spans="1:12" ht="50.1" customHeight="1" x14ac:dyDescent="0.2">
      <c r="A217" s="15" t="s">
        <v>294</v>
      </c>
      <c r="B217" s="12"/>
      <c r="C217" s="24" t="s">
        <v>3</v>
      </c>
      <c r="D217" s="27" t="s">
        <v>300</v>
      </c>
      <c r="E217" s="54" t="s">
        <v>309</v>
      </c>
      <c r="F217" s="89" t="s">
        <v>290</v>
      </c>
      <c r="G217" s="48" t="str">
        <f>HYPERLINK("https://www.7flowers.ru/catalog/Photo/УТ-00024460.jpg", "Роза почвопокровная Роди")</f>
        <v>Роза почвопокровная Роди</v>
      </c>
      <c r="H217" s="39"/>
      <c r="I217" s="3" t="s">
        <v>151</v>
      </c>
      <c r="J217" s="44">
        <v>950</v>
      </c>
      <c r="K217" s="100"/>
      <c r="L217" s="101">
        <f t="shared" si="13"/>
        <v>0</v>
      </c>
    </row>
    <row r="218" spans="1:12" ht="50.1" customHeight="1" x14ac:dyDescent="0.2">
      <c r="A218" s="15" t="s">
        <v>294</v>
      </c>
      <c r="B218" s="12"/>
      <c r="C218" s="24" t="s">
        <v>3</v>
      </c>
      <c r="D218" s="27" t="s">
        <v>302</v>
      </c>
      <c r="E218" s="54" t="s">
        <v>303</v>
      </c>
      <c r="F218" s="89" t="s">
        <v>291</v>
      </c>
      <c r="G218" s="51" t="str">
        <f>HYPERLINK("https://www.7flowers.ru/catalog/Photo/УТ-00024464.jpg", "Роза почвопокровная Штадт Ром")</f>
        <v>Роза почвопокровная Штадт Ром</v>
      </c>
      <c r="H218" s="40"/>
      <c r="I218" s="3" t="s">
        <v>151</v>
      </c>
      <c r="J218" s="44">
        <v>950</v>
      </c>
      <c r="K218" s="100"/>
      <c r="L218" s="101">
        <f t="shared" si="13"/>
        <v>0</v>
      </c>
    </row>
    <row r="219" spans="1:12" ht="50.1" customHeight="1" x14ac:dyDescent="0.2">
      <c r="A219" s="15" t="s">
        <v>294</v>
      </c>
      <c r="B219" s="12"/>
      <c r="C219" s="24" t="s">
        <v>3</v>
      </c>
      <c r="D219" s="27" t="s">
        <v>300</v>
      </c>
      <c r="E219" s="54" t="s">
        <v>303</v>
      </c>
      <c r="F219" s="89" t="s">
        <v>292</v>
      </c>
      <c r="G219" s="51" t="str">
        <f>HYPERLINK("https://www.7flowers.ru/catalog/Photo/Fix barcode/5100000002480.jpg", "Роза почвопокровная Свит Хэйз")</f>
        <v>Роза почвопокровная Свит Хэйз</v>
      </c>
      <c r="H219" s="40"/>
      <c r="I219" s="3" t="s">
        <v>151</v>
      </c>
      <c r="J219" s="44">
        <v>950</v>
      </c>
      <c r="K219" s="100"/>
      <c r="L219" s="101">
        <f t="shared" si="13"/>
        <v>0</v>
      </c>
    </row>
    <row r="220" spans="1:12" ht="50.1" customHeight="1" x14ac:dyDescent="0.2">
      <c r="A220" s="15" t="s">
        <v>294</v>
      </c>
      <c r="B220" s="13"/>
      <c r="C220" s="24"/>
      <c r="D220" s="27" t="s">
        <v>300</v>
      </c>
      <c r="E220" s="62" t="s">
        <v>309</v>
      </c>
      <c r="F220" s="92" t="s">
        <v>293</v>
      </c>
      <c r="G220" s="52" t="str">
        <f>HYPERLINK("https://www.7flowers.ru/catalog/Photo/Fix barcode/5100000002481.jpg", "Роза почвопокровная Зе Фейри")</f>
        <v>Роза почвопокровная Зе Фейри</v>
      </c>
      <c r="H220" s="41"/>
      <c r="I220" s="3" t="s">
        <v>151</v>
      </c>
      <c r="J220" s="44">
        <v>950</v>
      </c>
      <c r="K220" s="100"/>
      <c r="L220" s="101">
        <f t="shared" si="13"/>
        <v>0</v>
      </c>
    </row>
  </sheetData>
  <autoFilter ref="A17:I220"/>
  <mergeCells count="4">
    <mergeCell ref="A1:I3"/>
    <mergeCell ref="E10:F10"/>
    <mergeCell ref="E11:F11"/>
    <mergeCell ref="E12:F12"/>
  </mergeCells>
  <conditionalFormatting sqref="B6:B8">
    <cfRule type="duplicateValues" dxfId="0" priority="2"/>
  </conditionalFormatting>
  <hyperlinks>
    <hyperlink ref="G110" r:id="rId1" display="https://www.7flowers.ru/catalog/Photo/Fix barcode/5100000002309.jpg"/>
    <hyperlink ref="G83" r:id="rId2" display="https://www.7flowers.ru/catalog/Photo/Fix barcode/5100000002265.jpg"/>
    <hyperlink ref="G79" r:id="rId3" display="https://www.7flowers.ru/catalog/Photo/Fix barcode/5100000020456.jpg"/>
    <hyperlink ref="G80" r:id="rId4" display="https://www.7flowers.ru/catalog/Photo/Fix barcode/5100000002257.jpg"/>
    <hyperlink ref="G81" r:id="rId5" display="https://www.7flowers.ru/catalog/Photo/Fix barcode/5100000002259.jpg"/>
    <hyperlink ref="G82" r:id="rId6" display="https://www.7flowers.ru/catalog/Photo/Fix barcode/5100000002260.jpg"/>
    <hyperlink ref="G112" r:id="rId7" display="https://www.7flowers.ru/catalog/Photo/Fix barcode/5100000002313.jpg"/>
    <hyperlink ref="G108" r:id="rId8" display="https://www.7flowers.ru/catalog/Photo/Fix barcode/5100000002302.jpg"/>
    <hyperlink ref="G88" r:id="rId9" display="https://www.7flowers.ru/catalog/Photo/Fix barcode/5100000002272.jpg"/>
    <hyperlink ref="G91" r:id="rId10" display="https://www.7flowers.ru/catalog/Photo/Fix barcode/5100000002275.jpg"/>
    <hyperlink ref="G95" r:id="rId11" display="https://www.7flowers.ru/catalog/Photo/Fix barcode/5100000002281.jpg"/>
    <hyperlink ref="G84" r:id="rId12" display="https://www.7flowers.ru/catalog/Photo/Fix barcode/5100000002269.jpg"/>
    <hyperlink ref="G85" r:id="rId13" display="https://www.7flowers.ru/catalog/Photo/Fix barcode/5100000020450.jpg"/>
    <hyperlink ref="G111" r:id="rId14" display="https://www.7flowers.ru/catalog/Photo/Fix barcode/5100000002310.jpg"/>
    <hyperlink ref="G94" r:id="rId15" display="https://www.7flowers.ru/catalog/Photo/Fix barcode/5100000002278.jpg"/>
    <hyperlink ref="G118" r:id="rId16" display="https://www.7flowers.ru/catalog/Photo/Fix barcode/5100000002321.jpg"/>
    <hyperlink ref="G97" r:id="rId17" display="https://www.7flowers.ru/catalog/Photo/Fix barcode/5100000002287.jpg"/>
    <hyperlink ref="G98" r:id="rId18" display="https://www.7flowers.ru/catalog/Photo/Fix barcode/5100000002288.jpg"/>
    <hyperlink ref="G100" r:id="rId19" display="https://www.7flowers.ru/catalog/Photo/Fix barcode/5100000002290.jpg"/>
    <hyperlink ref="G116" r:id="rId20" display="https://www.7flowers.ru/catalog/Photo/Fix barcode/5100000002319.jpg"/>
    <hyperlink ref="G117" r:id="rId21" display="https://www.7flowers.ru/catalog/Photo/Fix barcode/5100000002320.jpg"/>
    <hyperlink ref="G105" r:id="rId22" display="https://www.7flowers.ru/catalog/Photo/Fix barcode/5100000002299.jpg"/>
    <hyperlink ref="G104" r:id="rId23" display="https://www.7flowers.ru/catalog/Photo/Fix barcode/5100000002297.jpg"/>
    <hyperlink ref="G96" r:id="rId24" display="https://www.7flowers.ru/catalog/Photo/Fix barcode/5100000002282.jpg"/>
    <hyperlink ref="G92" r:id="rId25" display="https://www.7flowers.ru/catalog/Photo/Fix barcode/5100000002276.jpg"/>
    <hyperlink ref="G102" r:id="rId26" display="https://www.7flowers.ru/catalog/Photo/Fix barcode/5100000002295.jpg"/>
    <hyperlink ref="G101" r:id="rId27" display="https://www.7flowers.ru/catalog/Photo/Fix barcode/5100000002294.jpg"/>
    <hyperlink ref="G89" r:id="rId28" display="https://www.7flowers.ru/catalog/Photo/Fix barcode/5100000002273.jpg"/>
    <hyperlink ref="G20" r:id="rId29" display="https://www.7flowers.ru/catalog/Photo/Fix barcode/5100000002167.jpg"/>
    <hyperlink ref="G21" r:id="rId30" display="https://www.7flowers.ru/catalog/Photo/Fix barcode/5100000002168.jpg"/>
    <hyperlink ref="G22" r:id="rId31" display="https://www.7flowers.ru/catalog/Photo/Fix barcode/5100000002169.jpg"/>
    <hyperlink ref="G23" r:id="rId32" display="https://www.7flowers.ru/catalog/Photo/Fix barcode/5100000002170.jpg"/>
    <hyperlink ref="G24" r:id="rId33" display="https://www.7flowers.ru/catalog/Photo/Fix barcode/5100000002171.jpg"/>
    <hyperlink ref="G25" r:id="rId34" display="https://www.7flowers.ru/catalog/Photo/Fix barcode/5100000002172.jpg"/>
    <hyperlink ref="G27" r:id="rId35" display="https://www.7flowers.ru/catalog/Photo/Fix barcode/5100000002174.jpg"/>
    <hyperlink ref="G28" r:id="rId36" display="https://www.7flowers.ru/catalog/Photo/Fix barcode/5100000002176.jpg"/>
    <hyperlink ref="G29" r:id="rId37" display="https://www.7flowers.ru/catalog/Photo/Fix barcode/5100000002177.jpg"/>
    <hyperlink ref="G31" r:id="rId38" display="https://www.7flowers.ru/catalog/Photo/Fix barcode/5100000002179.jpg"/>
    <hyperlink ref="G32" r:id="rId39" display="https://www.7flowers.ru/catalog/Photo/Fix barcode/5100000002180.jpg"/>
    <hyperlink ref="G33" r:id="rId40" display="https://www.7flowers.ru/catalog/Photo/Fix barcode/5100000002182.jpg"/>
    <hyperlink ref="G34" r:id="rId41" display="https://www.7flowers.ru/catalog/Photo/Fix barcode/5100000002183.jpg"/>
    <hyperlink ref="G35" r:id="rId42" display="https://www.7flowers.ru/catalog/Photo/Fix barcode/5100000002184.jpg"/>
    <hyperlink ref="G36" r:id="rId43" display="https://www.7flowers.ru/catalog/Photo/Fix barcode/5100000002186.jpg"/>
    <hyperlink ref="G37" r:id="rId44" display="https://www.7flowers.ru/catalog/Photo/Fix barcode/5100000002188.jpg"/>
    <hyperlink ref="G38" r:id="rId45" display="https://www.7flowers.ru/catalog/Photo/Fix barcode/5100000002189.jpg"/>
    <hyperlink ref="G40" r:id="rId46" display="https://www.7flowers.ru/catalog/Photo/Fix barcode/5100000002194.jpg"/>
    <hyperlink ref="G41" r:id="rId47" display="https://www.7flowers.ru/catalog/Photo/Fix barcode/5100000014338.jpg"/>
    <hyperlink ref="G42" r:id="rId48" display="https://www.7flowers.ru/catalog/Photo/Fix barcode/5100000014339.jpg"/>
    <hyperlink ref="G44" r:id="rId49" display="https://www.7flowers.ru/catalog/Photo/Fix barcode/5100000014340.jpg"/>
    <hyperlink ref="G45" r:id="rId50" display="https://www.7flowers.ru/catalog/Photo/Fix barcode/5100000002198.jpg"/>
    <hyperlink ref="G48" r:id="rId51" display="https://www.7flowers.ru/catalog/Photo/Fix barcode/5100000002200.jpg"/>
    <hyperlink ref="G49" r:id="rId52" display="https://www.7flowers.ru/catalog/Photo/Fix barcode/5100000002201.jpg"/>
    <hyperlink ref="G54" r:id="rId53" display="https://www.7flowers.ru/catalog/Photo/Fix barcode/5100000002205.jpg"/>
    <hyperlink ref="G55" r:id="rId54" display="https://www.7flowers.ru/catalog/Photo/Fix barcode/5100000002206.jpg"/>
    <hyperlink ref="G56" r:id="rId55" display="https://www.7flowers.ru/catalog/Photo/Fix barcode/5100000002207.jpg"/>
    <hyperlink ref="G57" r:id="rId56" display="https://www.7flowers.ru/catalog/Photo/Fix barcode/5100000002208.jpg"/>
    <hyperlink ref="G58" r:id="rId57" display="https://www.7flowers.ru/catalog/Photo/Fix barcode/5100000002209.jpg"/>
    <hyperlink ref="G59" r:id="rId58" display="https://www.7flowers.ru/catalog/Photo/Fix barcode/5100000002210.jpg"/>
    <hyperlink ref="G60" r:id="rId59" display="https://www.7flowers.ru/catalog/Photo/Fix barcode/5100000002212.jpg"/>
    <hyperlink ref="G61" r:id="rId60" display="https://www.7flowers.ru/catalog/Photo/Fix barcode/5100000002213.jpg"/>
    <hyperlink ref="G62" r:id="rId61" display="https://www.7flowers.ru/catalog/Photo/Fix barcode/5100000002214.jpg"/>
    <hyperlink ref="G66" r:id="rId62" display="https://www.7flowers.ru/catalog/Photo/Fix barcode/5100000002216.jpg"/>
    <hyperlink ref="G67" r:id="rId63" display="https://www.7flowers.ru/catalog/Photo/Fix barcode/5100000002217.jpg"/>
    <hyperlink ref="G68" r:id="rId64" display="https://www.7flowers.ru/catalog/Photo/Fix barcode/5100000002218.jpg"/>
    <hyperlink ref="G69" r:id="rId65" display="https://www.7flowers.ru/catalog/Photo/Fix barcode/5100000002219.jpg"/>
    <hyperlink ref="G70" r:id="rId66" display="https://www.7flowers.ru/catalog/Photo/Fix barcode/5100000002220.jpg"/>
    <hyperlink ref="G71" r:id="rId67" display="https://www.7flowers.ru/catalog/Photo/Fix barcode/5100000002222.jpg"/>
    <hyperlink ref="G72" r:id="rId68" display="https://www.7flowers.ru/catalog/Photo/Fix barcode/5100000002226.jpg"/>
    <hyperlink ref="G63" r:id="rId69" display="https://www.7flowers.ru/catalog/Photo/Fix barcode/5100000002236.jpg"/>
    <hyperlink ref="G64" r:id="rId70" display="https://www.7flowers.ru/catalog/Photo/Fix barcode/5100000002242.jpg"/>
    <hyperlink ref="G74" r:id="rId71" display="https://www.7flowers.ru/catalog/Photo/Fix barcode/5100000002249.jpg"/>
    <hyperlink ref="G75" r:id="rId72" display="https://www.7flowers.ru/catalog/Photo/Fix barcode/5100000002250.jpg"/>
    <hyperlink ref="G76" r:id="rId73" display="https://www.7flowers.ru/catalog/Photo/Fix barcode/5100000002251.jpg"/>
    <hyperlink ref="G77" r:id="rId74" display="https://www.7flowers.ru/catalog/Photo/Fix barcode/5100000002252.jpg"/>
    <hyperlink ref="G78" r:id="rId75" display="https://www.7flowers.ru/catalog/Photo/Fix barcode/5100000002253.jpg"/>
    <hyperlink ref="G86" r:id="rId76" display="https://www.7flowers.ru/catalog/Photo/Fix barcode/5100000002270.jpg"/>
    <hyperlink ref="G115" r:id="rId77" display="https://www.7flowers.ru/catalog/Photo/Fix barcode/5100000002316.jpg"/>
    <hyperlink ref="G121" r:id="rId78" display="https://www.7flowers.ru/catalog/Photo/Fix barcode/5100000013429.jpg"/>
    <hyperlink ref="G122" r:id="rId79" display="https://www.7flowers.ru/catalog/Photo/Fix barcode/5100000002335.jpg"/>
    <hyperlink ref="G123" r:id="rId80" display="https://www.7flowers.ru/catalog/Photo/Fix barcode/5100000002336.jpg"/>
    <hyperlink ref="G124" r:id="rId81" display="https://www.7flowers.ru/catalog/Photo/Fix barcode/5100000002337.jpg"/>
    <hyperlink ref="G125" r:id="rId82" display="https://www.7flowers.ru/catalog/Photo/Fix barcode/5100000002338.jpg"/>
    <hyperlink ref="G126" r:id="rId83" display="https://www.7flowers.ru/catalog/Photo/Fix barcode/5100000002339.jpg"/>
    <hyperlink ref="G127" r:id="rId84" display="https://www.7flowers.ru/catalog/Photo/Fix barcode/5100000002340.jpg"/>
    <hyperlink ref="G128" r:id="rId85" display="https://www.7flowers.ru/catalog/Photo/Fix barcode/5100000002341.jpg"/>
    <hyperlink ref="G129" r:id="rId86" display="https://www.7flowers.ru/catalog/Photo/Fix barcode/5100000002342.jpg"/>
    <hyperlink ref="G130" r:id="rId87" display="https://www.7flowers.ru/catalog/Photo/Fix barcode/5100000002343.jpg"/>
    <hyperlink ref="G131" r:id="rId88" display="https://www.7flowers.ru/catalog/Photo/Fix barcode/5100000002344.jpg"/>
    <hyperlink ref="G132" r:id="rId89" display="https://www.7flowers.ru/catalog/Photo/Fix barcode/5100000002345.jpg"/>
    <hyperlink ref="G133" r:id="rId90" display="https://www.7flowers.ru/catalog/Photo/Fix barcode/5100000002346.jpg"/>
    <hyperlink ref="G134" r:id="rId91" display="https://www.7flowers.ru/catalog/Photo/Fix barcode/5100000002347.jpg"/>
    <hyperlink ref="G135" r:id="rId92" display="https://www.7flowers.ru/catalog/Photo/Fix barcode/5100000002348.jpg"/>
    <hyperlink ref="G136" r:id="rId93" display="https://www.7flowers.ru/catalog/Photo/Fix barcode/5100000002349.jpg"/>
    <hyperlink ref="G137" r:id="rId94" display="https://www.7flowers.ru/catalog/Photo/Fix barcode/5100000002350.jpg"/>
    <hyperlink ref="G138" r:id="rId95" display="https://www.7flowers.ru/catalog/Photo/Fix barcode/5100000020438.jpg"/>
    <hyperlink ref="G139" r:id="rId96" display="https://www.7flowers.ru/catalog/Photo/Fix barcode/5100000002351.jpg"/>
    <hyperlink ref="G140" r:id="rId97" display="https://www.7flowers.ru/catalog/Photo/Fix barcode/5100000002352.jpg"/>
    <hyperlink ref="G141" r:id="rId98" display="https://www.7flowers.ru/catalog/Photo/Fix barcode/5100000002353.jpg"/>
    <hyperlink ref="G142" r:id="rId99" display="https://www.7flowers.ru/catalog/Photo/Fix barcode/5100000002354.jpg"/>
    <hyperlink ref="G143" r:id="rId100" display="https://www.7flowers.ru/catalog/Photo/Fix barcode/5100000013430.jpg"/>
    <hyperlink ref="G144" r:id="rId101" display="https://www.7flowers.ru/catalog/Photo/Fix barcode/5100000002355.jpg"/>
    <hyperlink ref="G145" r:id="rId102" display="https://www.7flowers.ru/catalog/Photo/Fix barcode/5100000002357.jpg"/>
    <hyperlink ref="G146" r:id="rId103" display="https://www.7flowers.ru/catalog/Photo/Fix barcode/5100000002358.jpg"/>
    <hyperlink ref="G147" r:id="rId104" display="https://www.7flowers.ru/catalog/Photo/Fix barcode/5100000002359.jpg"/>
    <hyperlink ref="G148" r:id="rId105" display="https://www.7flowers.ru/catalog/Photo/Fix barcode/5100000002360.jpg"/>
    <hyperlink ref="G149" r:id="rId106" display="https://www.7flowers.ru/catalog/Photo/Fix barcode/5100000002361.jpg"/>
    <hyperlink ref="G151" r:id="rId107" display="https://www.7flowers.ru/catalog/Photo/Fix barcode/5100000002363.jpg"/>
    <hyperlink ref="G152" r:id="rId108" display="https://www.7flowers.ru/catalog/Photo/Fix barcode/5100000002365.jpg"/>
    <hyperlink ref="G153" r:id="rId109" display="https://www.7flowers.ru/catalog/Photo/Fix barcode/5100000002366.jpg"/>
    <hyperlink ref="G154" r:id="rId110" display="https://www.7flowers.ru/catalog/Photo/Fix barcode/5100000020440.jpg"/>
    <hyperlink ref="G156" r:id="rId111" display="https://www.7flowers.ru/catalog/Photo/Fix barcode/5100000013435.jpg"/>
    <hyperlink ref="G157" r:id="rId112" display="https://www.7flowers.ru/catalog/Photo/Fix barcode/5100000002520.jpg"/>
    <hyperlink ref="G158" r:id="rId113" display="https://www.7flowers.ru/catalog/Photo/Fix barcode/5100000002521.jpg"/>
    <hyperlink ref="G159" r:id="rId114" display="https://www.7flowers.ru/catalog/Photo/Fix barcode/5100000002522.jpg"/>
    <hyperlink ref="G160" r:id="rId115" display="https://www.7flowers.ru/catalog/Photo/Fix barcode/5100000002523.jpg"/>
    <hyperlink ref="G162" r:id="rId116" display="https://www.7flowers.ru/catalog/Photo/Fix barcode/5100000002482.jpg"/>
    <hyperlink ref="G163" r:id="rId117" display="https://www.7flowers.ru/catalog/Photo/Fix barcode/5100000002484.jpg"/>
    <hyperlink ref="G164" r:id="rId118" display="https://www.7flowers.ru/catalog/Photo/Fix barcode/5100000002486.jpg"/>
    <hyperlink ref="G165" r:id="rId119" display="https://www.7flowers.ru/catalog/Photo/Fix barcode/5100000002490.jpg"/>
    <hyperlink ref="G166" r:id="rId120" display="https://www.7flowers.ru/catalog/Photo/Fix barcode/5100000002492.jpg"/>
    <hyperlink ref="G167" r:id="rId121" display="https://www.7flowers.ru/catalog/Photo/Fix barcode/5100000002493.jpg"/>
    <hyperlink ref="G168" r:id="rId122" display="https://www.7flowers.ru/catalog/Photo/Fix barcode/5100000002496.jpg"/>
    <hyperlink ref="G169" r:id="rId123" display="https://www.7flowers.ru/catalog/Photo/Fix barcode/5100000002498.jpg"/>
    <hyperlink ref="G170" r:id="rId124" display="https://www.7flowers.ru/catalog/Photo/Fix barcode/5100000002499.jpg"/>
    <hyperlink ref="G171" r:id="rId125" display="https://www.7flowers.ru/catalog/Photo/Fix barcode/5100000002503.jpg"/>
    <hyperlink ref="G172" r:id="rId126" display="https://www.7flowers.ru/catalog/Photo/Fix barcode/5100000020441.jpg"/>
    <hyperlink ref="G173" r:id="rId127" display="https://www.7flowers.ru/catalog/Photo/Fix barcode/5100000002506.jpg"/>
    <hyperlink ref="G174" r:id="rId128" display="https://www.7flowers.ru/catalog/Photo/Fix barcode/5100000002508.jpg"/>
    <hyperlink ref="G175" r:id="rId129" display="https://www.7flowers.ru/catalog/Photo/Fix barcode/5100000002510.jpg"/>
    <hyperlink ref="G177" r:id="rId130" display="https://www.7flowers.ru/catalog/Photo/Fix barcode/5100000002375.jpg"/>
    <hyperlink ref="G179" r:id="rId131" display="https://www.7flowers.ru/catalog/Photo/Fix barcode/5100000002377.jpg"/>
    <hyperlink ref="G180" r:id="rId132" display="https://www.7flowers.ru/catalog/Photo/Fix barcode/5100000002378.jpg"/>
    <hyperlink ref="G181" r:id="rId133" display="https://www.7flowers.ru/catalog/Photo/Fix barcode/5100000002379.jpg"/>
    <hyperlink ref="G182" r:id="rId134" display="https://www.7flowers.ru/catalog/Photo/Fix barcode/5100000002381.jpg"/>
    <hyperlink ref="G183" r:id="rId135" display="https://www.7flowers.ru/catalog/Photo/Fix barcode/5100000002382.jpg"/>
    <hyperlink ref="G184" r:id="rId136" display="https://www.7flowers.ru/catalog/Photo/Fix barcode/5100000002386.jpg"/>
    <hyperlink ref="G185" r:id="rId137" display="https://www.7flowers.ru/catalog/Photo/Fix barcode/5100000002387.jpg"/>
    <hyperlink ref="G186" r:id="rId138" display="https://www.7flowers.ru/catalog/Photo/Fix barcode/5100000002391.jpg"/>
    <hyperlink ref="G187" r:id="rId139" display="https://www.7flowers.ru/catalog/Photo/Fix barcode/5100000002393.jpg"/>
    <hyperlink ref="G188" r:id="rId140" display="https://www.7flowers.ru/catalog/Photo/Fix barcode/5100000002394.jpg"/>
    <hyperlink ref="G189" r:id="rId141" display="https://www.7flowers.ru/catalog/Photo/Fix barcode/5100000013432.jpg"/>
    <hyperlink ref="G190" r:id="rId142" display="https://www.7flowers.ru/catalog/Photo/Fix barcode/5100000002399.jpg"/>
    <hyperlink ref="G191" r:id="rId143" display="https://www.7flowers.ru/catalog/Photo/Fix barcode/5100000020442.jpg"/>
    <hyperlink ref="G192" r:id="rId144" display="https://www.7flowers.ru/catalog/Photo/Fix barcode/5100000002412.jpg"/>
    <hyperlink ref="G193" r:id="rId145" display="https://www.7flowers.ru/catalog/Photo/Fix barcode/5100000002413.jpg"/>
    <hyperlink ref="G194" r:id="rId146" display="https://www.7flowers.ru/catalog/Photo/Fix barcode/5100000002415.jpg"/>
    <hyperlink ref="G195" r:id="rId147" display="https://www.7flowers.ru/catalog/Photo/Fix barcode/5100000002417.jpg"/>
    <hyperlink ref="G196" r:id="rId148" display="https://www.7flowers.ru/catalog/Photo/Fix barcode/5100000002420.jpg"/>
    <hyperlink ref="G197" r:id="rId149" display="https://www.7flowers.ru/catalog/Photo/Fix barcode/5100000002422.jpg"/>
    <hyperlink ref="G198" r:id="rId150" display="https://www.7flowers.ru/catalog/Photo/Fix barcode/5100000002423.jpg"/>
    <hyperlink ref="G199" r:id="rId151" display="https://www.7flowers.ru/catalog/Photo/Fix barcode/5100000002427.jpg"/>
    <hyperlink ref="G200" r:id="rId152" display="https://www.7flowers.ru/catalog/Photo/Fix barcode/5100000002428.jpg"/>
    <hyperlink ref="G201" r:id="rId153" display="https://www.7flowers.ru/catalog/Photo/Fix barcode/5100000002430.jpg"/>
    <hyperlink ref="G202" r:id="rId154" display="https://www.7flowers.ru/catalog/Photo/Fix barcode/5100000002431.jpg"/>
    <hyperlink ref="G203" r:id="rId155" display="https://www.7flowers.ru/catalog/Photo/Fix barcode/5100000002433.jpg"/>
    <hyperlink ref="G204" r:id="rId156" display="https://www.7flowers.ru/catalog/Photo/Fix barcode/5100000002436.jpg"/>
    <hyperlink ref="G205" r:id="rId157" display="https://www.7flowers.ru/catalog/Photo/Fix barcode/5100000002437.jpg"/>
    <hyperlink ref="G206" r:id="rId158" display="https://www.7flowers.ru/catalog/Photo/Fix barcode/5100000013433.jpg"/>
    <hyperlink ref="G207" r:id="rId159" display="https://www.7flowers.ru/catalog/Photo/Fix barcode/5100000002440.jpg"/>
    <hyperlink ref="G208" r:id="rId160" display="https://www.7flowers.ru/catalog/Photo/Fix barcode/5100000002441.jpg"/>
    <hyperlink ref="G209" r:id="rId161" display="https://www.7flowers.ru/catalog/Photo/Fix barcode/5100000002442.jpg"/>
    <hyperlink ref="G210" r:id="rId162" display="https://www.7flowers.ru/catalog/Photo/Fix barcode/5100000002444.jpg"/>
    <hyperlink ref="G211" r:id="rId163" display="https://www.7flowers.ru/catalog/Photo/Fix barcode/5100000002449.jpg"/>
    <hyperlink ref="G212" r:id="rId164" display="https://www.7flowers.ru/catalog/Photo/Fix barcode/5100000002457.jpg"/>
    <hyperlink ref="G213" r:id="rId165" display="https://www.7flowers.ru/catalog/Photo/Fix barcode/5100000002458.jpg"/>
    <hyperlink ref="G214" r:id="rId166" display="https://www.7flowers.ru/catalog/Photo/Fix barcode/5100000002460.jpg"/>
    <hyperlink ref="G215" r:id="rId167" display="https://www.7flowers.ru/catalog/Photo/Fix barcode/5100000002461.jpg"/>
    <hyperlink ref="G216" r:id="rId168" display="https://www.7flowers.ru/catalog/Photo/Fix barcode/5100000002468.jpg"/>
    <hyperlink ref="G217" r:id="rId169" display="https://www.7flowers.ru/catalog/Photo/Fix barcode/5100000002475.jpg"/>
    <hyperlink ref="G218" r:id="rId170" display="https://www.7flowers.ru/catalog/Photo/Fix barcode/5100000002479.jpg"/>
    <hyperlink ref="G219" r:id="rId171" display="https://www.7flowers.ru/catalog/Photo/Fix barcode/5100000002480.jpg"/>
    <hyperlink ref="G220" r:id="rId172" display="https://www.7flowers.ru/catalog/Photo/Fix barcode/5100000002481.jpg"/>
    <hyperlink ref="G26" r:id="rId173" display="https://www.7flowers.ru/catalog/Photo/Fix barcode/5100000020449.jpg"/>
    <hyperlink ref="G90" r:id="rId174" display="https://www.7flowers.ru/catalog/Photo/Fix barcode/5100000020452.jpg"/>
    <hyperlink ref="G93" r:id="rId175" display="https://www.7flowers.ru/catalog/Photo/Fix barcode/5100000020453.jpg"/>
    <hyperlink ref="G99" r:id="rId176" display="https://www.7flowers.ru/catalog/Photo/Fix barcode/5100000020454.jpg"/>
    <hyperlink ref="G103" r:id="rId177" display="https://www.7flowers.ru/catalog/Photo/Fix barcode/5100000020455.jpg"/>
    <hyperlink ref="G107" r:id="rId178" display="https://www.7flowers.ru/catalog/Photo/Fix barcode/5100000020457.jpg"/>
    <hyperlink ref="G109" r:id="rId179" display="https://www.7flowers.ru/catalog/Photo/Fix barcode/5100000020458.jpg"/>
    <hyperlink ref="G113" r:id="rId180" display="https://www.7flowers.ru/catalog/Photo/Fix barcode/5100000020459.jpg"/>
    <hyperlink ref="G178" r:id="rId181" display="https://www.7flowers.ru/catalog/Photo/Fix barcode/5100000002376.jpg"/>
    <hyperlink ref="G39" r:id="rId182"/>
    <hyperlink ref="G46" r:id="rId183"/>
    <hyperlink ref="G50" r:id="rId184"/>
    <hyperlink ref="G51" r:id="rId185"/>
    <hyperlink ref="G53" r:id="rId186"/>
    <hyperlink ref="G47" r:id="rId187"/>
  </hyperlinks>
  <pageMargins left="0.11811023622047245" right="0.11811023622047245" top="0.55118110236220474" bottom="0.55118110236220474" header="0.11811023622047245" footer="0.11811023622047245"/>
  <pageSetup paperSize="9" scale="51" fitToHeight="0" orientation="portrait" r:id="rId188"/>
  <headerFooter>
    <oddFooter>&amp;L&amp;P&amp;R7Цветов</oddFooter>
  </headerFooter>
  <drawing r:id="rId1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розы Kordes</vt:lpstr>
      <vt:lpstr>'розы Kordes'!Область_печати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2018-10-23T09:35:37Z</dcterms:modified>
</cp:coreProperties>
</file>